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収支計算書" sheetId="1" r:id="rId1"/>
    <sheet name="正味財産増減計算書" sheetId="2" r:id="rId2"/>
    <sheet name="貸借対照表" sheetId="3" r:id="rId3"/>
    <sheet name="財産目録" sheetId="4" r:id="rId4"/>
    <sheet name="注記" sheetId="5" r:id="rId5"/>
    <sheet name="第69回大会会計報告書" sheetId="6" r:id="rId6"/>
  </sheets>
  <definedNames>
    <definedName name="_xlnm.Print_Area" localSheetId="0">'収支計算書'!$A$1:$E$61</definedName>
    <definedName name="_xlnm.Print_Area" localSheetId="1">'正味財産増減計算書'!$A$1:$D$24</definedName>
  </definedNames>
  <calcPr fullCalcOnLoad="1"/>
</workbook>
</file>

<file path=xl/sharedStrings.xml><?xml version="1.0" encoding="utf-8"?>
<sst xmlns="http://schemas.openxmlformats.org/spreadsheetml/2006/main" count="282" uniqueCount="271">
  <si>
    <t>（単位：円）</t>
  </si>
  <si>
    <t>正味財産増減計算書</t>
  </si>
  <si>
    <t>科　　　　　目</t>
  </si>
  <si>
    <t>金　　　　　　　額</t>
  </si>
  <si>
    <t>Ⅰ増加の部</t>
  </si>
  <si>
    <t>　　１　資産増加額</t>
  </si>
  <si>
    <t>　　　　退職金積立金増加額</t>
  </si>
  <si>
    <t>　　　　国際交流基金増加額</t>
  </si>
  <si>
    <t>　　　　当期収支差額</t>
  </si>
  <si>
    <t>増加の部合計</t>
  </si>
  <si>
    <t>Ⅱ減少の部</t>
  </si>
  <si>
    <t>　　１　資産減少額</t>
  </si>
  <si>
    <t>　　　　備品減価償却費</t>
  </si>
  <si>
    <t>減少の部合計</t>
  </si>
  <si>
    <t>当期正味財産増加額</t>
  </si>
  <si>
    <t>前期繰越正味財産額</t>
  </si>
  <si>
    <t>期末正味財産合計額</t>
  </si>
  <si>
    <t>貸 借 対 照 表</t>
  </si>
  <si>
    <t>科　　　　　目</t>
  </si>
  <si>
    <t>金　　　　　　　額</t>
  </si>
  <si>
    <t>Ⅰ資産の部</t>
  </si>
  <si>
    <t>　(１)流動資産</t>
  </si>
  <si>
    <t>　　　１．現　  金</t>
  </si>
  <si>
    <t>　　　２．振替貯金</t>
  </si>
  <si>
    <t>　　　３．当座預金</t>
  </si>
  <si>
    <t>　　　４．普通預金</t>
  </si>
  <si>
    <t>流動資産合計</t>
  </si>
  <si>
    <t>　(２)固定資産</t>
  </si>
  <si>
    <t>　　　１．基本財産</t>
  </si>
  <si>
    <t>　　　　　　　基本金積立金</t>
  </si>
  <si>
    <t>基本財産計</t>
  </si>
  <si>
    <t>　　　２．その他の固定資産</t>
  </si>
  <si>
    <t>　　　　　　　退職金積立金</t>
  </si>
  <si>
    <t>　　　　　　　国際交流基金</t>
  </si>
  <si>
    <t>　　　　　　　保証金</t>
  </si>
  <si>
    <t>　　　　　　　備  品</t>
  </si>
  <si>
    <t>　　　　　　　その他の固定資産計</t>
  </si>
  <si>
    <t>固定資産合計</t>
  </si>
  <si>
    <t>資　産　合　計</t>
  </si>
  <si>
    <t>Ⅱ負債の部</t>
  </si>
  <si>
    <t>　(１)流動負債</t>
  </si>
  <si>
    <t>　　　１．預り金</t>
  </si>
  <si>
    <t>　　　２．前受会費</t>
  </si>
  <si>
    <t>　　　３．未払金</t>
  </si>
  <si>
    <t>流動負債合計</t>
  </si>
  <si>
    <t>負　債　合　計</t>
  </si>
  <si>
    <t>Ⅲ正味財産の部</t>
  </si>
  <si>
    <t>　　正味財産</t>
  </si>
  <si>
    <t>　　　(うち基本金)</t>
  </si>
  <si>
    <t>　　　(うち当期正味財産増加額)</t>
  </si>
  <si>
    <t>負債及び正味財産合計</t>
  </si>
  <si>
    <t>財　産　目　録</t>
  </si>
  <si>
    <t>金　　　額</t>
  </si>
  <si>
    <t>Ⅰ資産の部</t>
  </si>
  <si>
    <t>　1.流動資産</t>
  </si>
  <si>
    <t>　(1)現　　金    手許有高</t>
  </si>
  <si>
    <t>　(2)振替貯金    東京貯金  00100-2-13338</t>
  </si>
  <si>
    <t>　   　　　　　　事務ｾﾝﾀｰ  00180-4-543408</t>
  </si>
  <si>
    <t>　(3)預貯金等</t>
  </si>
  <si>
    <t xml:space="preserve">       当座預金　みずほ銀行本郷支店</t>
  </si>
  <si>
    <t xml:space="preserve">       普通預金　みずほ銀行本郷支店</t>
  </si>
  <si>
    <t xml:space="preserve">       定額貯金  本郷郵便局</t>
  </si>
  <si>
    <t xml:space="preserve">       有価証券　中国ファンド</t>
  </si>
  <si>
    <t>流動資産合計</t>
  </si>
  <si>
    <t>　2.固定資産</t>
  </si>
  <si>
    <t>　(1)基本財産</t>
  </si>
  <si>
    <t>基本財産計</t>
  </si>
  <si>
    <t xml:space="preserve">  (2)その他の固定資産</t>
  </si>
  <si>
    <t xml:space="preserve">       保証金　　　　田村ビル</t>
  </si>
  <si>
    <t xml:space="preserve">       備　品　　　　IBMﾈｯﾄﾌｨﾆﾃｨ3,500　他</t>
  </si>
  <si>
    <t xml:space="preserve">       減価償却累計額</t>
  </si>
  <si>
    <t>その他の固定資産計</t>
  </si>
  <si>
    <t>資　産　合　計</t>
  </si>
  <si>
    <t>Ⅱ負債の部</t>
  </si>
  <si>
    <t>　1.流動負債</t>
  </si>
  <si>
    <t xml:space="preserve">       預り金　　　職員源泉所得税等</t>
  </si>
  <si>
    <t xml:space="preserve">       　　　　　　その他</t>
  </si>
  <si>
    <t>流動負債合計</t>
  </si>
  <si>
    <t>負　債　合　計</t>
  </si>
  <si>
    <t>計算書類に対する注記</t>
  </si>
  <si>
    <t>什器備品　　定率法による減価償却を実施している。</t>
  </si>
  <si>
    <t>２．基本的財産の増減及びその残高は次のとおりである。</t>
  </si>
  <si>
    <t>科　　目</t>
  </si>
  <si>
    <t>設立時残高</t>
  </si>
  <si>
    <t>当期増加額</t>
  </si>
  <si>
    <t>当期減少額</t>
  </si>
  <si>
    <t>当期末残高</t>
  </si>
  <si>
    <t>定期預金</t>
  </si>
  <si>
    <t>合　　計</t>
  </si>
  <si>
    <t>取得価額</t>
  </si>
  <si>
    <t>減価償却累計額</t>
  </si>
  <si>
    <t>備　　品</t>
  </si>
  <si>
    <t>現　　金</t>
  </si>
  <si>
    <t>振替貯金</t>
  </si>
  <si>
    <t>当座預金</t>
  </si>
  <si>
    <t>普通預金</t>
  </si>
  <si>
    <t>定額貯金</t>
  </si>
  <si>
    <t>ﾓﾉｸﾞﾗﾌ委員会積立金</t>
  </si>
  <si>
    <t>立替金</t>
  </si>
  <si>
    <t>仮払金</t>
  </si>
  <si>
    <t>有価証券</t>
  </si>
  <si>
    <t>預り金</t>
  </si>
  <si>
    <t>前受会費</t>
  </si>
  <si>
    <t>未払金</t>
  </si>
  <si>
    <t>仮受金</t>
  </si>
  <si>
    <t>次期繰越収支差額</t>
  </si>
  <si>
    <t>　　　５．定期預金</t>
  </si>
  <si>
    <t>　　　６．定額貯金</t>
  </si>
  <si>
    <t>　　　７．モノグラフ委員会積立金</t>
  </si>
  <si>
    <t>　　　８．仮払金</t>
  </si>
  <si>
    <t>　　　９．有価証券</t>
  </si>
  <si>
    <t>　　　10．立替金</t>
  </si>
  <si>
    <t>　　　４．仮受金</t>
  </si>
  <si>
    <t xml:space="preserve">       　　　　　三井住友銀行小石川支店</t>
  </si>
  <si>
    <t xml:space="preserve">       仮払金</t>
  </si>
  <si>
    <t xml:space="preserve">       国際交流基金  みずほ銀行本郷支店定期預金</t>
  </si>
  <si>
    <t>固定資産合計</t>
  </si>
  <si>
    <t>１．重要な会計方針</t>
  </si>
  <si>
    <t>(1)有価証券の評価基準及び評価方法について</t>
  </si>
  <si>
    <t>移動平均法による低価法を用いて計算している。</t>
  </si>
  <si>
    <t>(2)固定資産の減価償却について</t>
  </si>
  <si>
    <t>(3)資金の範囲について</t>
  </si>
  <si>
    <t>３．次期繰越収支差額は次のとおりである。</t>
  </si>
  <si>
    <t>４．固定資産の取得価額、減価償却累計額及び当期末残高は次のとおりである。</t>
  </si>
  <si>
    <t>　資金の範囲には、現金・預金、有価証券、立替金、預り金、前受会費、未払金、</t>
  </si>
  <si>
    <t>前期末残高</t>
  </si>
  <si>
    <t>当期末残高</t>
  </si>
  <si>
    <t>定期預金</t>
  </si>
  <si>
    <t>仮受金を含めている。なお、前期末及び当期末残高は下記３に記載するとおりである。</t>
  </si>
  <si>
    <t>　　　　退職金積立金手数料</t>
  </si>
  <si>
    <t xml:space="preserve">       退職金積立金  みずほ銀行丸の内中央支店</t>
  </si>
  <si>
    <t>社団法人　日本心理学会</t>
  </si>
  <si>
    <t>　　　11．国債</t>
  </si>
  <si>
    <t>　　　12．預け金</t>
  </si>
  <si>
    <t>　　　　基本金積立金増加額</t>
  </si>
  <si>
    <t>　　　　基本金積立金手数料</t>
  </si>
  <si>
    <t xml:space="preserve">       定期預金  三井住友銀行小石川支店</t>
  </si>
  <si>
    <t>国　　債</t>
  </si>
  <si>
    <t>預け金</t>
  </si>
  <si>
    <t xml:space="preserve">       国債　　　大和証券（公益）</t>
  </si>
  <si>
    <t xml:space="preserve">       　　　　　野村証券（収益）</t>
  </si>
  <si>
    <t>　　　　　　　減価償却累計額</t>
  </si>
  <si>
    <t>平成17年度収支計算書</t>
  </si>
  <si>
    <t>平成１７年４月１日から平成１８年３月３１日まで</t>
  </si>
  <si>
    <t>平成１７年４月１日から平成１８年３月３1日まで</t>
  </si>
  <si>
    <t>平成18年3月31日現在</t>
  </si>
  <si>
    <t xml:space="preserve">       　　　　　みずほ銀行本郷支店</t>
  </si>
  <si>
    <t xml:space="preserve">       ﾓﾉｸﾞﾗﾌ委員会積立金　　　現金</t>
  </si>
  <si>
    <t xml:space="preserve">       　　　　　　　　　　　　みずほ銀行本郷支店</t>
  </si>
  <si>
    <t xml:space="preserve">       立替金　　</t>
  </si>
  <si>
    <t xml:space="preserve">       預け金　　野村証券（収益）</t>
  </si>
  <si>
    <t xml:space="preserve">       　　　　　三菱東京UFJ銀行春日支店</t>
  </si>
  <si>
    <t xml:space="preserve">       　　　　　三菱東京UFJ銀行本郷支店</t>
  </si>
  <si>
    <t xml:space="preserve">       普通預金　三菱UFJ信託銀行本店</t>
  </si>
  <si>
    <t xml:space="preserve">       定期預金　三菱東京UFJ銀行本郷支店</t>
  </si>
  <si>
    <t xml:space="preserve">       　　　　　三菱UFJ信託銀行本店</t>
  </si>
  <si>
    <t xml:space="preserve">       　　　　　　　三菱東京UFJ銀行春日支店定期預金</t>
  </si>
  <si>
    <t xml:space="preserve">       前受金　　　平成１８年度分前受会費</t>
  </si>
  <si>
    <t>Ⅲ正味財産</t>
  </si>
  <si>
    <t>科          目</t>
  </si>
  <si>
    <t>予算額</t>
  </si>
  <si>
    <t>決算額</t>
  </si>
  <si>
    <t>差額</t>
  </si>
  <si>
    <t>備  考</t>
  </si>
  <si>
    <t>Ⅰ収入の部</t>
  </si>
  <si>
    <t>　1基本財産運用収入</t>
  </si>
  <si>
    <t>　2会費収入</t>
  </si>
  <si>
    <t>　　　正会員会費収入</t>
  </si>
  <si>
    <t>　　　入会金</t>
  </si>
  <si>
    <t>　　　賛助会員会費収入</t>
  </si>
  <si>
    <t>　3補助金収入</t>
  </si>
  <si>
    <t xml:space="preserve">  4事業収入</t>
  </si>
  <si>
    <t>　　　学術集会開催収入</t>
  </si>
  <si>
    <t>　　　認定心理士資格審査・認定料収入</t>
  </si>
  <si>
    <t>　　　機関誌購読料</t>
  </si>
  <si>
    <t>　　　機関誌広告料</t>
  </si>
  <si>
    <t>　5雑収入</t>
  </si>
  <si>
    <t>　　　雑収入</t>
  </si>
  <si>
    <t>　　　受取利息</t>
  </si>
  <si>
    <t>　　　有価証券利息</t>
  </si>
  <si>
    <t>　　当期収入合計（A）</t>
  </si>
  <si>
    <t>　　前期繰越収支差額</t>
  </si>
  <si>
    <t>　　収入合計（B）</t>
  </si>
  <si>
    <t>Ⅱ支出の部</t>
  </si>
  <si>
    <t>　1事業費</t>
  </si>
  <si>
    <t>　　　学術集会の開催</t>
  </si>
  <si>
    <t>　　　　　学術集会開催経費</t>
  </si>
  <si>
    <t>　　　　　準備委員会経費</t>
  </si>
  <si>
    <t>　　　　　公開講演会経費</t>
  </si>
  <si>
    <t>　　　出版物刊行費</t>
  </si>
  <si>
    <t>　　　　　ワールド刊行費</t>
  </si>
  <si>
    <t>　　　研究の奨励</t>
  </si>
  <si>
    <t>　　　　　優秀論文賞関連支出</t>
  </si>
  <si>
    <t>　　　　　部会・研究会等支援</t>
  </si>
  <si>
    <t>　　　資格認定業務費</t>
  </si>
  <si>
    <t>　　　　　認定業務事務経費</t>
  </si>
  <si>
    <t>　　　　　教育・研修・出版</t>
  </si>
  <si>
    <t>　　　関係学術団体との連絡協力</t>
  </si>
  <si>
    <t>　　　租税公課</t>
  </si>
  <si>
    <t>　　　新規事業の企画費</t>
  </si>
  <si>
    <t>　　　補助金支出</t>
  </si>
  <si>
    <t>　2管理費</t>
  </si>
  <si>
    <t>　　　給料手当</t>
  </si>
  <si>
    <t>　　　福利厚生費</t>
  </si>
  <si>
    <t>　　　会議費</t>
  </si>
  <si>
    <t>　　　旅費交通費</t>
  </si>
  <si>
    <t>　　　通信運搬費</t>
  </si>
  <si>
    <t>　　　消耗品費</t>
  </si>
  <si>
    <t>　　　事務室賃借料</t>
  </si>
  <si>
    <t>　　　光熱水料費</t>
  </si>
  <si>
    <t>　　　OA機器使用料</t>
  </si>
  <si>
    <t>　　　雑費</t>
  </si>
  <si>
    <t>　3サイトリニューアル</t>
  </si>
  <si>
    <t>　4退職金積立金</t>
  </si>
  <si>
    <t>　5国際交流基金引当金</t>
  </si>
  <si>
    <t>　6予備費</t>
  </si>
  <si>
    <t>　　当期支出合計（C）</t>
  </si>
  <si>
    <t>　　当期収支差額（A）－（C）</t>
  </si>
  <si>
    <t>　　次期繰越収支差額（B）－（C）</t>
  </si>
  <si>
    <t>審査料も含む</t>
  </si>
  <si>
    <t>認定の手引きも含む</t>
  </si>
  <si>
    <t>会員・認定心理士配布</t>
  </si>
  <si>
    <t>心研76巻・JPR47巻</t>
  </si>
  <si>
    <t>研究会13件助成</t>
  </si>
  <si>
    <t>委員会等</t>
  </si>
  <si>
    <t>認定心理士会・日心連の分担金等</t>
  </si>
  <si>
    <t>402名の新入会員</t>
  </si>
  <si>
    <t>納入率95%</t>
  </si>
  <si>
    <t>取次店との関係で入金が遅れた</t>
  </si>
  <si>
    <t>　　　　　機関誌刊行費</t>
  </si>
  <si>
    <t>第69回大会</t>
  </si>
  <si>
    <t>第69回大会準備委員会</t>
  </si>
  <si>
    <t>平成16年度収益による</t>
  </si>
  <si>
    <t>第69回大会</t>
  </si>
  <si>
    <t>日本心理学会第69回大会会計報告書</t>
  </si>
  <si>
    <t>期間　　　　　　　平成17年9月10日-12日</t>
  </si>
  <si>
    <t>大会会長　　　　渡辺　茂</t>
  </si>
  <si>
    <t>会場　　　　　　　慶應義塾大学三田キャンパス</t>
  </si>
  <si>
    <t>収入の部</t>
  </si>
  <si>
    <t>　大会参加費</t>
  </si>
  <si>
    <t>　　正会員</t>
  </si>
  <si>
    <t>　（予約）</t>
  </si>
  <si>
    <t>　　　　　</t>
  </si>
  <si>
    <t>　（当日）</t>
  </si>
  <si>
    <t>　　臨時会員</t>
  </si>
  <si>
    <t>　　学生会員</t>
  </si>
  <si>
    <t>　広告料</t>
  </si>
  <si>
    <t>　展示料</t>
  </si>
  <si>
    <t>　協賛料</t>
  </si>
  <si>
    <t>　雑収入</t>
  </si>
  <si>
    <t>　補助金</t>
  </si>
  <si>
    <t>　懇親会費</t>
  </si>
  <si>
    <t>計</t>
  </si>
  <si>
    <t>支出の部</t>
  </si>
  <si>
    <t>　会議運営費</t>
  </si>
  <si>
    <t>　　事務委託費</t>
  </si>
  <si>
    <t>　　係員関係費</t>
  </si>
  <si>
    <t>　　大会本部</t>
  </si>
  <si>
    <t>　旅費交通費</t>
  </si>
  <si>
    <t>　通信発送費</t>
  </si>
  <si>
    <t>　印刷製本費</t>
  </si>
  <si>
    <t>　当日備品費</t>
  </si>
  <si>
    <t>　当日会場費</t>
  </si>
  <si>
    <t>　講師関係費</t>
  </si>
  <si>
    <t>　事務雑費</t>
  </si>
  <si>
    <t>　委員関係費</t>
  </si>
  <si>
    <t>　CD-R関係費</t>
  </si>
  <si>
    <t>　租税公課</t>
  </si>
  <si>
    <t>（注）収入合計と収支計算書の大会収入の金額が90,300円相違して</t>
  </si>
  <si>
    <t xml:space="preserve">     おりますが,これは論文集頒布に係る消費税の還付によるもの</t>
  </si>
  <si>
    <t xml:space="preserve">     であります。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</si>
</sst>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.0_ "/>
    <numFmt numFmtId="179" formatCode="#,##0.000_ "/>
    <numFmt numFmtId="180" formatCode="#,##0_ "/>
    <numFmt numFmtId="181" formatCode="#,##0;[Red]#,##0"/>
    <numFmt numFmtId="182" formatCode="0;[Red]0"/>
  </numFmts>
  <fonts count="16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u val="single"/>
      <sz val="12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0" xfId="0" applyAlignment="1">
      <alignment/>
    </xf>
    <xf numFmtId="0" fontId="3" fillId="0" borderId="2" xfId="0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77" fontId="3" fillId="0" borderId="2" xfId="16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176" fontId="3" fillId="0" borderId="17" xfId="0" applyNumberFormat="1" applyFont="1" applyBorder="1" applyAlignment="1">
      <alignment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vertical="center" shrinkToFi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80" fontId="8" fillId="0" borderId="0" xfId="0" applyNumberFormat="1" applyFont="1" applyAlignment="1">
      <alignment/>
    </xf>
    <xf numFmtId="180" fontId="11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/>
    </xf>
    <xf numFmtId="5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horizontal="left" vertical="center" indent="1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180" fontId="14" fillId="0" borderId="18" xfId="0" applyNumberFormat="1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Border="1" applyAlignment="1">
      <alignment/>
    </xf>
    <xf numFmtId="3" fontId="15" fillId="0" borderId="21" xfId="0" applyNumberFormat="1" applyFont="1" applyBorder="1" applyAlignment="1">
      <alignment/>
    </xf>
    <xf numFmtId="0" fontId="14" fillId="0" borderId="22" xfId="0" applyFont="1" applyBorder="1" applyAlignment="1">
      <alignment/>
    </xf>
    <xf numFmtId="0" fontId="8" fillId="0" borderId="0" xfId="0" applyFont="1" applyBorder="1" applyAlignment="1">
      <alignment/>
    </xf>
    <xf numFmtId="3" fontId="14" fillId="0" borderId="21" xfId="0" applyNumberFormat="1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3" fontId="14" fillId="0" borderId="23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3" fontId="15" fillId="0" borderId="26" xfId="0" applyNumberFormat="1" applyFont="1" applyBorder="1" applyAlignment="1">
      <alignment/>
    </xf>
    <xf numFmtId="0" fontId="14" fillId="0" borderId="28" xfId="0" applyFont="1" applyBorder="1" applyAlignment="1">
      <alignment/>
    </xf>
    <xf numFmtId="3" fontId="14" fillId="0" borderId="26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8" fillId="0" borderId="0" xfId="0" applyFont="1" applyAlignment="1">
      <alignment vertical="center"/>
    </xf>
    <xf numFmtId="180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180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distributed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H2" sqref="H2"/>
    </sheetView>
  </sheetViews>
  <sheetFormatPr defaultColWidth="9.00390625" defaultRowHeight="13.5"/>
  <cols>
    <col min="1" max="1" width="34.00390625" style="0" customWidth="1"/>
    <col min="2" max="2" width="12.375" style="0" bestFit="1" customWidth="1"/>
    <col min="3" max="3" width="12.375" style="0" customWidth="1"/>
    <col min="4" max="4" width="12.375" style="0" bestFit="1" customWidth="1"/>
    <col min="5" max="5" width="27.125" style="0" customWidth="1"/>
  </cols>
  <sheetData>
    <row r="1" spans="1:5" ht="13.5">
      <c r="A1" s="88" t="s">
        <v>142</v>
      </c>
      <c r="B1" s="88"/>
      <c r="C1" s="88"/>
      <c r="D1" s="88"/>
      <c r="E1" s="88"/>
    </row>
    <row r="2" spans="1:5" s="38" customFormat="1" ht="12">
      <c r="A2" s="36" t="s">
        <v>131</v>
      </c>
      <c r="B2" s="37"/>
      <c r="C2" s="37"/>
      <c r="D2" s="37"/>
      <c r="E2" s="37"/>
    </row>
    <row r="3" spans="1:5" s="38" customFormat="1" ht="12">
      <c r="A3" s="89" t="s">
        <v>143</v>
      </c>
      <c r="B3" s="89"/>
      <c r="C3" s="89"/>
      <c r="D3" s="89"/>
      <c r="E3" s="89"/>
    </row>
    <row r="4" spans="1:5" s="41" customFormat="1" ht="12" thickBot="1">
      <c r="A4" s="40"/>
      <c r="B4" s="40"/>
      <c r="C4" s="40"/>
      <c r="D4" s="40"/>
      <c r="E4" s="39" t="s">
        <v>0</v>
      </c>
    </row>
    <row r="5" spans="1:5" ht="15" customHeight="1" thickBot="1">
      <c r="A5" s="46" t="s">
        <v>159</v>
      </c>
      <c r="B5" s="46" t="s">
        <v>160</v>
      </c>
      <c r="C5" s="46" t="s">
        <v>161</v>
      </c>
      <c r="D5" s="46" t="s">
        <v>162</v>
      </c>
      <c r="E5" s="46" t="s">
        <v>163</v>
      </c>
    </row>
    <row r="6" spans="1:5" ht="15" customHeight="1">
      <c r="A6" s="47" t="s">
        <v>164</v>
      </c>
      <c r="B6" s="47"/>
      <c r="C6" s="48"/>
      <c r="D6" s="48"/>
      <c r="E6" s="47"/>
    </row>
    <row r="7" spans="1:5" ht="15" customHeight="1">
      <c r="A7" s="47" t="s">
        <v>165</v>
      </c>
      <c r="B7" s="48">
        <v>10000</v>
      </c>
      <c r="C7" s="48">
        <v>0</v>
      </c>
      <c r="D7" s="48">
        <f>B7-C7</f>
        <v>10000</v>
      </c>
      <c r="E7" s="47"/>
    </row>
    <row r="8" spans="1:5" ht="15" customHeight="1">
      <c r="A8" s="47" t="s">
        <v>166</v>
      </c>
      <c r="B8" s="48">
        <f>SUM(B9:B11)</f>
        <v>73300000</v>
      </c>
      <c r="C8" s="48">
        <f>SUM(C9:C11)</f>
        <v>74087520</v>
      </c>
      <c r="D8" s="48">
        <f>SUM(D9:D11)</f>
        <v>-787520</v>
      </c>
      <c r="E8" s="47"/>
    </row>
    <row r="9" spans="1:5" ht="15" customHeight="1">
      <c r="A9" s="47" t="s">
        <v>167</v>
      </c>
      <c r="B9" s="48">
        <v>71000000</v>
      </c>
      <c r="C9" s="48">
        <v>71477520</v>
      </c>
      <c r="D9" s="48">
        <f>B9-C9</f>
        <v>-477520</v>
      </c>
      <c r="E9" s="47" t="s">
        <v>227</v>
      </c>
    </row>
    <row r="10" spans="1:5" ht="15" customHeight="1">
      <c r="A10" s="47" t="s">
        <v>168</v>
      </c>
      <c r="B10" s="48">
        <v>1800000</v>
      </c>
      <c r="C10" s="48">
        <v>2010000</v>
      </c>
      <c r="D10" s="48">
        <f>B10-C10</f>
        <v>-210000</v>
      </c>
      <c r="E10" s="47" t="s">
        <v>226</v>
      </c>
    </row>
    <row r="11" spans="1:5" ht="15" customHeight="1">
      <c r="A11" s="47" t="s">
        <v>169</v>
      </c>
      <c r="B11" s="48">
        <v>500000</v>
      </c>
      <c r="C11" s="48">
        <v>600000</v>
      </c>
      <c r="D11" s="48">
        <f>B11-C11</f>
        <v>-100000</v>
      </c>
      <c r="E11" s="47"/>
    </row>
    <row r="12" spans="1:5" ht="15" customHeight="1">
      <c r="A12" s="47" t="s">
        <v>170</v>
      </c>
      <c r="B12" s="48">
        <v>0</v>
      </c>
      <c r="C12" s="48">
        <v>1450000</v>
      </c>
      <c r="D12" s="48">
        <f>B12-C12</f>
        <v>-1450000</v>
      </c>
      <c r="E12" s="47"/>
    </row>
    <row r="13" spans="1:5" ht="15" customHeight="1">
      <c r="A13" s="47" t="s">
        <v>171</v>
      </c>
      <c r="B13" s="48">
        <f>SUM(B14:B17)</f>
        <v>143000000</v>
      </c>
      <c r="C13" s="48">
        <f>SUM(C14:C17)</f>
        <v>184894235</v>
      </c>
      <c r="D13" s="48">
        <f>SUM(D14:D17)</f>
        <v>-41894235</v>
      </c>
      <c r="E13" s="47"/>
    </row>
    <row r="14" spans="1:5" ht="15" customHeight="1">
      <c r="A14" s="47" t="s">
        <v>172</v>
      </c>
      <c r="B14" s="48">
        <v>35000000</v>
      </c>
      <c r="C14" s="48">
        <v>52117700</v>
      </c>
      <c r="D14" s="48">
        <f>B14-C14</f>
        <v>-17117700</v>
      </c>
      <c r="E14" s="47" t="s">
        <v>233</v>
      </c>
    </row>
    <row r="15" spans="1:5" ht="15" customHeight="1">
      <c r="A15" s="47" t="s">
        <v>173</v>
      </c>
      <c r="B15" s="48">
        <v>100000000</v>
      </c>
      <c r="C15" s="48">
        <v>127725000</v>
      </c>
      <c r="D15" s="48">
        <f>B15-C15</f>
        <v>-27725000</v>
      </c>
      <c r="E15" s="47" t="s">
        <v>219</v>
      </c>
    </row>
    <row r="16" spans="1:5" ht="15" customHeight="1">
      <c r="A16" s="47" t="s">
        <v>174</v>
      </c>
      <c r="B16" s="48">
        <v>7000000</v>
      </c>
      <c r="C16" s="48">
        <v>3838935</v>
      </c>
      <c r="D16" s="48">
        <f>B16-C16</f>
        <v>3161065</v>
      </c>
      <c r="E16" s="47" t="s">
        <v>228</v>
      </c>
    </row>
    <row r="17" spans="1:5" ht="15" customHeight="1">
      <c r="A17" s="47" t="s">
        <v>175</v>
      </c>
      <c r="B17" s="48">
        <v>1000000</v>
      </c>
      <c r="C17" s="48">
        <v>1212600</v>
      </c>
      <c r="D17" s="48">
        <f>B17-C17</f>
        <v>-212600</v>
      </c>
      <c r="E17" s="47"/>
    </row>
    <row r="18" spans="1:5" ht="15" customHeight="1">
      <c r="A18" s="47" t="s">
        <v>176</v>
      </c>
      <c r="B18" s="48">
        <f>SUM(B19:B20)</f>
        <v>6005000</v>
      </c>
      <c r="C18" s="48">
        <f>SUM(C19:C21)</f>
        <v>10291434</v>
      </c>
      <c r="D18" s="48">
        <f>SUM(D19:D21)</f>
        <v>-4286434</v>
      </c>
      <c r="E18" s="47"/>
    </row>
    <row r="19" spans="1:5" ht="15" customHeight="1">
      <c r="A19" s="47" t="s">
        <v>177</v>
      </c>
      <c r="B19" s="48">
        <v>6000000</v>
      </c>
      <c r="C19" s="48">
        <v>10128937</v>
      </c>
      <c r="D19" s="48">
        <f>B19-C19</f>
        <v>-4128937</v>
      </c>
      <c r="E19" s="47" t="s">
        <v>220</v>
      </c>
    </row>
    <row r="20" spans="1:5" ht="15" customHeight="1">
      <c r="A20" s="47" t="s">
        <v>178</v>
      </c>
      <c r="B20" s="48">
        <v>5000</v>
      </c>
      <c r="C20" s="48">
        <v>2113</v>
      </c>
      <c r="D20" s="48">
        <f>B20-C20</f>
        <v>2887</v>
      </c>
      <c r="E20" s="47"/>
    </row>
    <row r="21" spans="1:5" ht="15" customHeight="1" thickBot="1">
      <c r="A21" s="49" t="s">
        <v>179</v>
      </c>
      <c r="B21" s="48">
        <v>0</v>
      </c>
      <c r="C21" s="48">
        <v>160384</v>
      </c>
      <c r="D21" s="48">
        <f>B21-C21</f>
        <v>-160384</v>
      </c>
      <c r="E21" s="47"/>
    </row>
    <row r="22" spans="1:5" ht="15" customHeight="1">
      <c r="A22" s="47" t="s">
        <v>180</v>
      </c>
      <c r="B22" s="50">
        <f>SUM(B7,B8,B12,B13,B18)</f>
        <v>222315000</v>
      </c>
      <c r="C22" s="50">
        <f>SUM(C7,C8,C12,C13,C18)</f>
        <v>270723189</v>
      </c>
      <c r="D22" s="50">
        <f>SUM(D7,D8,D12,D13,D18)</f>
        <v>-48408189</v>
      </c>
      <c r="E22" s="45"/>
    </row>
    <row r="23" spans="1:5" ht="15" customHeight="1" thickBot="1">
      <c r="A23" s="47" t="s">
        <v>181</v>
      </c>
      <c r="B23" s="51">
        <v>209408804</v>
      </c>
      <c r="C23" s="51">
        <v>209408804</v>
      </c>
      <c r="D23" s="48">
        <f>B23-C23</f>
        <v>0</v>
      </c>
      <c r="E23" s="49"/>
    </row>
    <row r="24" spans="1:5" ht="15" customHeight="1" thickBot="1">
      <c r="A24" s="52" t="s">
        <v>182</v>
      </c>
      <c r="B24" s="53">
        <f>SUM(B22:B23)</f>
        <v>431723804</v>
      </c>
      <c r="C24" s="53">
        <f>SUM(C22:C23)</f>
        <v>480131993</v>
      </c>
      <c r="D24" s="53">
        <f>SUM(D22:D23)</f>
        <v>-48408189</v>
      </c>
      <c r="E24" s="52"/>
    </row>
    <row r="25" spans="1:5" ht="15" customHeight="1">
      <c r="A25" s="47" t="s">
        <v>183</v>
      </c>
      <c r="B25" s="48"/>
      <c r="C25" s="48"/>
      <c r="D25" s="48"/>
      <c r="E25" s="47"/>
    </row>
    <row r="26" spans="1:5" ht="15" customHeight="1">
      <c r="A26" s="47" t="s">
        <v>184</v>
      </c>
      <c r="B26" s="48">
        <f>SUM(B27,B31,B34,B37,B40,B41,B42,B43)</f>
        <v>184636000</v>
      </c>
      <c r="C26" s="48">
        <f>SUM(C27,C31,C34,C37,C40,C41,C42,C43)</f>
        <v>191909265</v>
      </c>
      <c r="D26" s="48">
        <f>SUM(D27,D31,D34,D37,D40,D41,D42,D43)</f>
        <v>-7273265</v>
      </c>
      <c r="E26" s="47"/>
    </row>
    <row r="27" spans="1:5" ht="15" customHeight="1">
      <c r="A27" s="47" t="s">
        <v>185</v>
      </c>
      <c r="B27" s="48">
        <f>SUM(B28:B30)</f>
        <v>41800000</v>
      </c>
      <c r="C27" s="48">
        <f>SUM(C28:C30)</f>
        <v>54206524</v>
      </c>
      <c r="D27" s="48">
        <f>SUM(D28:D30)</f>
        <v>-12406524</v>
      </c>
      <c r="E27" s="47"/>
    </row>
    <row r="28" spans="1:5" ht="15" customHeight="1">
      <c r="A28" s="47" t="s">
        <v>186</v>
      </c>
      <c r="B28" s="48">
        <v>35000000</v>
      </c>
      <c r="C28" s="48">
        <v>51522730</v>
      </c>
      <c r="D28" s="48">
        <f>B28-C28</f>
        <v>-16522730</v>
      </c>
      <c r="E28" s="47" t="s">
        <v>230</v>
      </c>
    </row>
    <row r="29" spans="1:5" ht="15" customHeight="1">
      <c r="A29" s="47" t="s">
        <v>187</v>
      </c>
      <c r="B29" s="48">
        <v>1800000</v>
      </c>
      <c r="C29" s="48">
        <v>1800000</v>
      </c>
      <c r="D29" s="48">
        <f>B29-C29</f>
        <v>0</v>
      </c>
      <c r="E29" s="47" t="s">
        <v>231</v>
      </c>
    </row>
    <row r="30" spans="1:5" ht="15" customHeight="1">
      <c r="A30" s="47" t="s">
        <v>188</v>
      </c>
      <c r="B30" s="48">
        <v>5000000</v>
      </c>
      <c r="C30" s="48">
        <v>883794</v>
      </c>
      <c r="D30" s="48">
        <f>B30-C30</f>
        <v>4116206</v>
      </c>
      <c r="E30" s="47"/>
    </row>
    <row r="31" spans="1:5" ht="15" customHeight="1">
      <c r="A31" s="47" t="s">
        <v>189</v>
      </c>
      <c r="B31" s="48">
        <f>SUM(B32:B33)</f>
        <v>33000000</v>
      </c>
      <c r="C31" s="48">
        <f>SUM(C32:C33)</f>
        <v>39182745</v>
      </c>
      <c r="D31" s="48">
        <f>SUM(D32:D33)</f>
        <v>-6182745</v>
      </c>
      <c r="E31" s="47"/>
    </row>
    <row r="32" spans="1:5" ht="15" customHeight="1">
      <c r="A32" s="47" t="s">
        <v>229</v>
      </c>
      <c r="B32" s="48">
        <v>29000000</v>
      </c>
      <c r="C32" s="48">
        <v>29107905</v>
      </c>
      <c r="D32" s="48">
        <f>B32-C32</f>
        <v>-107905</v>
      </c>
      <c r="E32" s="47" t="s">
        <v>222</v>
      </c>
    </row>
    <row r="33" spans="1:5" ht="15" customHeight="1">
      <c r="A33" s="47" t="s">
        <v>190</v>
      </c>
      <c r="B33" s="48">
        <v>4000000</v>
      </c>
      <c r="C33" s="48">
        <v>10074840</v>
      </c>
      <c r="D33" s="48">
        <f>B33-C33</f>
        <v>-6074840</v>
      </c>
      <c r="E33" s="47" t="s">
        <v>221</v>
      </c>
    </row>
    <row r="34" spans="1:5" ht="15" customHeight="1">
      <c r="A34" s="47" t="s">
        <v>191</v>
      </c>
      <c r="B34" s="48">
        <f>SUM(B35:B36)</f>
        <v>3000000</v>
      </c>
      <c r="C34" s="48">
        <f>SUM(C35:C36)</f>
        <v>2059188</v>
      </c>
      <c r="D34" s="48">
        <f>SUM(D35:D36)</f>
        <v>940812</v>
      </c>
      <c r="E34" s="47"/>
    </row>
    <row r="35" spans="1:5" ht="15" customHeight="1">
      <c r="A35" s="47" t="s">
        <v>192</v>
      </c>
      <c r="B35" s="48">
        <v>1000000</v>
      </c>
      <c r="C35" s="48">
        <v>1078188</v>
      </c>
      <c r="D35" s="48">
        <f>B35-C35</f>
        <v>-78188</v>
      </c>
      <c r="E35" s="47"/>
    </row>
    <row r="36" spans="1:5" ht="15" customHeight="1">
      <c r="A36" s="47" t="s">
        <v>193</v>
      </c>
      <c r="B36" s="48">
        <v>2000000</v>
      </c>
      <c r="C36" s="48">
        <v>981000</v>
      </c>
      <c r="D36" s="48">
        <f>B36-C36</f>
        <v>1019000</v>
      </c>
      <c r="E36" s="47" t="s">
        <v>223</v>
      </c>
    </row>
    <row r="37" spans="1:5" ht="15" customHeight="1">
      <c r="A37" s="47" t="s">
        <v>194</v>
      </c>
      <c r="B37" s="48">
        <f>SUM(B38:B39)</f>
        <v>85000000</v>
      </c>
      <c r="C37" s="48">
        <f>SUM(C38:C39)</f>
        <v>78616556</v>
      </c>
      <c r="D37" s="48">
        <f>SUM(D38:D39)</f>
        <v>6383444</v>
      </c>
      <c r="E37" s="47"/>
    </row>
    <row r="38" spans="1:5" ht="15" customHeight="1">
      <c r="A38" s="47" t="s">
        <v>195</v>
      </c>
      <c r="B38" s="48">
        <v>70000000</v>
      </c>
      <c r="C38" s="48">
        <v>54121834</v>
      </c>
      <c r="D38" s="48">
        <f aca="true" t="shared" si="0" ref="D38:D43">B38-C38</f>
        <v>15878166</v>
      </c>
      <c r="E38" s="47" t="s">
        <v>224</v>
      </c>
    </row>
    <row r="39" spans="1:5" ht="15" customHeight="1">
      <c r="A39" s="47" t="s">
        <v>196</v>
      </c>
      <c r="B39" s="48">
        <v>15000000</v>
      </c>
      <c r="C39" s="48">
        <v>24494722</v>
      </c>
      <c r="D39" s="48">
        <f t="shared" si="0"/>
        <v>-9494722</v>
      </c>
      <c r="E39" s="47" t="s">
        <v>221</v>
      </c>
    </row>
    <row r="40" spans="1:5" ht="15" customHeight="1">
      <c r="A40" s="47" t="s">
        <v>197</v>
      </c>
      <c r="B40" s="48">
        <v>5336000</v>
      </c>
      <c r="C40" s="48">
        <v>444252</v>
      </c>
      <c r="D40" s="48">
        <f t="shared" si="0"/>
        <v>4891748</v>
      </c>
      <c r="E40" s="54" t="s">
        <v>225</v>
      </c>
    </row>
    <row r="41" spans="1:5" ht="15" customHeight="1">
      <c r="A41" s="47" t="s">
        <v>198</v>
      </c>
      <c r="B41" s="48">
        <v>16000000</v>
      </c>
      <c r="C41" s="48">
        <v>15950000</v>
      </c>
      <c r="D41" s="48">
        <f t="shared" si="0"/>
        <v>50000</v>
      </c>
      <c r="E41" s="47" t="s">
        <v>232</v>
      </c>
    </row>
    <row r="42" spans="1:5" ht="15" customHeight="1">
      <c r="A42" s="47" t="s">
        <v>199</v>
      </c>
      <c r="B42" s="48">
        <v>500000</v>
      </c>
      <c r="C42" s="48">
        <v>0</v>
      </c>
      <c r="D42" s="48">
        <f t="shared" si="0"/>
        <v>500000</v>
      </c>
      <c r="E42" s="47"/>
    </row>
    <row r="43" spans="1:5" ht="15" customHeight="1">
      <c r="A43" s="47" t="s">
        <v>200</v>
      </c>
      <c r="B43" s="48">
        <v>0</v>
      </c>
      <c r="C43" s="48">
        <v>1450000</v>
      </c>
      <c r="D43" s="48">
        <f t="shared" si="0"/>
        <v>-1450000</v>
      </c>
      <c r="E43" s="47"/>
    </row>
    <row r="44" spans="1:5" ht="15" customHeight="1">
      <c r="A44" s="47" t="s">
        <v>201</v>
      </c>
      <c r="B44" s="48">
        <f>SUM(B45:B54)</f>
        <v>36600000</v>
      </c>
      <c r="C44" s="48">
        <f>SUM(C45:C54)</f>
        <v>33673117</v>
      </c>
      <c r="D44" s="48">
        <f>SUM(D45:D54)</f>
        <v>2926883</v>
      </c>
      <c r="E44" s="47"/>
    </row>
    <row r="45" spans="1:5" ht="15" customHeight="1">
      <c r="A45" s="47" t="s">
        <v>202</v>
      </c>
      <c r="B45" s="48">
        <v>13500000</v>
      </c>
      <c r="C45" s="48">
        <v>11643177</v>
      </c>
      <c r="D45" s="48">
        <f aca="true" t="shared" si="1" ref="D45:D58">B45-C45</f>
        <v>1856823</v>
      </c>
      <c r="E45" s="47"/>
    </row>
    <row r="46" spans="1:5" ht="15" customHeight="1">
      <c r="A46" s="47" t="s">
        <v>203</v>
      </c>
      <c r="B46" s="48">
        <v>3300000</v>
      </c>
      <c r="C46" s="48">
        <v>3134593</v>
      </c>
      <c r="D46" s="48">
        <f t="shared" si="1"/>
        <v>165407</v>
      </c>
      <c r="E46" s="47"/>
    </row>
    <row r="47" spans="1:5" ht="15" customHeight="1">
      <c r="A47" s="47" t="s">
        <v>204</v>
      </c>
      <c r="B47" s="48">
        <v>1500000</v>
      </c>
      <c r="C47" s="48">
        <v>1689044</v>
      </c>
      <c r="D47" s="48">
        <f t="shared" si="1"/>
        <v>-189044</v>
      </c>
      <c r="E47" s="47"/>
    </row>
    <row r="48" spans="1:5" ht="15" customHeight="1">
      <c r="A48" s="47" t="s">
        <v>205</v>
      </c>
      <c r="B48" s="48">
        <v>4000000</v>
      </c>
      <c r="C48" s="48">
        <v>4248342</v>
      </c>
      <c r="D48" s="48">
        <f t="shared" si="1"/>
        <v>-248342</v>
      </c>
      <c r="E48" s="47"/>
    </row>
    <row r="49" spans="1:5" ht="15" customHeight="1">
      <c r="A49" s="47" t="s">
        <v>206</v>
      </c>
      <c r="B49" s="48">
        <v>3500000</v>
      </c>
      <c r="C49" s="48">
        <v>2947655</v>
      </c>
      <c r="D49" s="48">
        <f t="shared" si="1"/>
        <v>552345</v>
      </c>
      <c r="E49" s="47"/>
    </row>
    <row r="50" spans="1:5" ht="15" customHeight="1">
      <c r="A50" s="47" t="s">
        <v>207</v>
      </c>
      <c r="B50" s="48">
        <v>1200000</v>
      </c>
      <c r="C50" s="48">
        <v>1119419</v>
      </c>
      <c r="D50" s="48">
        <f t="shared" si="1"/>
        <v>80581</v>
      </c>
      <c r="E50" s="47"/>
    </row>
    <row r="51" spans="1:5" ht="15" customHeight="1">
      <c r="A51" s="47" t="s">
        <v>208</v>
      </c>
      <c r="B51" s="48">
        <v>5000000</v>
      </c>
      <c r="C51" s="48">
        <v>5147321</v>
      </c>
      <c r="D51" s="48">
        <f t="shared" si="1"/>
        <v>-147321</v>
      </c>
      <c r="E51" s="47"/>
    </row>
    <row r="52" spans="1:5" ht="15" customHeight="1">
      <c r="A52" s="47" t="s">
        <v>209</v>
      </c>
      <c r="B52" s="48">
        <v>600000</v>
      </c>
      <c r="C52" s="48">
        <v>410142</v>
      </c>
      <c r="D52" s="48">
        <f t="shared" si="1"/>
        <v>189858</v>
      </c>
      <c r="E52" s="47"/>
    </row>
    <row r="53" spans="1:5" ht="15" customHeight="1">
      <c r="A53" s="47" t="s">
        <v>210</v>
      </c>
      <c r="B53" s="48">
        <v>2000000</v>
      </c>
      <c r="C53" s="48">
        <v>1989904</v>
      </c>
      <c r="D53" s="48">
        <f t="shared" si="1"/>
        <v>10096</v>
      </c>
      <c r="E53" s="47"/>
    </row>
    <row r="54" spans="1:5" ht="15" customHeight="1">
      <c r="A54" s="47" t="s">
        <v>211</v>
      </c>
      <c r="B54" s="48">
        <v>2000000</v>
      </c>
      <c r="C54" s="48">
        <v>1343520</v>
      </c>
      <c r="D54" s="48">
        <f t="shared" si="1"/>
        <v>656480</v>
      </c>
      <c r="E54" s="47"/>
    </row>
    <row r="55" spans="1:5" ht="15" customHeight="1">
      <c r="A55" s="47" t="s">
        <v>212</v>
      </c>
      <c r="B55" s="48">
        <v>17000000</v>
      </c>
      <c r="C55" s="48">
        <v>1833562</v>
      </c>
      <c r="D55" s="48">
        <f t="shared" si="1"/>
        <v>15166438</v>
      </c>
      <c r="E55" s="47"/>
    </row>
    <row r="56" spans="1:5" ht="15" customHeight="1">
      <c r="A56" s="47" t="s">
        <v>213</v>
      </c>
      <c r="B56" s="48">
        <v>4000000</v>
      </c>
      <c r="C56" s="48">
        <v>4000000</v>
      </c>
      <c r="D56" s="48">
        <f t="shared" si="1"/>
        <v>0</v>
      </c>
      <c r="E56" s="47"/>
    </row>
    <row r="57" spans="1:5" ht="15" customHeight="1">
      <c r="A57" s="47" t="s">
        <v>214</v>
      </c>
      <c r="B57" s="48">
        <v>3000000</v>
      </c>
      <c r="C57" s="48">
        <v>3000000</v>
      </c>
      <c r="D57" s="48">
        <f t="shared" si="1"/>
        <v>0</v>
      </c>
      <c r="E57" s="47"/>
    </row>
    <row r="58" spans="1:5" ht="15" customHeight="1" thickBot="1">
      <c r="A58" s="47" t="s">
        <v>215</v>
      </c>
      <c r="B58" s="48">
        <v>3000000</v>
      </c>
      <c r="C58" s="48">
        <v>0</v>
      </c>
      <c r="D58" s="48">
        <f t="shared" si="1"/>
        <v>3000000</v>
      </c>
      <c r="E58" s="47"/>
    </row>
    <row r="59" spans="1:5" ht="15" customHeight="1" thickBot="1">
      <c r="A59" s="52" t="s">
        <v>216</v>
      </c>
      <c r="B59" s="53">
        <f>SUM(B26,B44,B55,B56,B57,B58,)</f>
        <v>248236000</v>
      </c>
      <c r="C59" s="53">
        <f>SUM(C26,C44,C55,C56,C57,C58,)</f>
        <v>234415944</v>
      </c>
      <c r="D59" s="53">
        <f>SUM(D26,D44,D55,D56,D57,D58,)</f>
        <v>13820056</v>
      </c>
      <c r="E59" s="52"/>
    </row>
    <row r="60" spans="1:5" ht="15" customHeight="1" thickBot="1">
      <c r="A60" s="52" t="s">
        <v>217</v>
      </c>
      <c r="B60" s="53">
        <f>B22-B59</f>
        <v>-25921000</v>
      </c>
      <c r="C60" s="53">
        <f>C22-C59</f>
        <v>36307245</v>
      </c>
      <c r="D60" s="53">
        <f>D22-D59</f>
        <v>-62228245</v>
      </c>
      <c r="E60" s="52"/>
    </row>
    <row r="61" spans="1:5" ht="15" customHeight="1" thickBot="1">
      <c r="A61" s="49" t="s">
        <v>218</v>
      </c>
      <c r="B61" s="53">
        <f>B24-B59</f>
        <v>183487804</v>
      </c>
      <c r="C61" s="53">
        <f>C24-C59</f>
        <v>245716049</v>
      </c>
      <c r="D61" s="53">
        <f>D24-D59</f>
        <v>-62228245</v>
      </c>
      <c r="E61" s="52"/>
    </row>
  </sheetData>
  <mergeCells count="2">
    <mergeCell ref="A1:E1"/>
    <mergeCell ref="A3:E3"/>
  </mergeCells>
  <dataValidations count="2">
    <dataValidation allowBlank="1" showInputMessage="1" showErrorMessage="1" imeMode="on" sqref="A1:A65536"/>
    <dataValidation allowBlank="1" showInputMessage="1" showErrorMessage="1" imeMode="off" sqref="B1:D65536"/>
  </dataValidations>
  <printOptions horizontalCentered="1"/>
  <pageMargins left="0.3937007874015748" right="0.3937007874015748" top="0.35433070866141736" bottom="0.1968503937007874" header="0.5511811023622047" footer="0.31496062992125984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F4" sqref="F4"/>
    </sheetView>
  </sheetViews>
  <sheetFormatPr defaultColWidth="9.00390625" defaultRowHeight="13.5"/>
  <cols>
    <col min="1" max="1" width="27.00390625" style="0" customWidth="1"/>
    <col min="2" max="4" width="15.625" style="0" customWidth="1"/>
  </cols>
  <sheetData>
    <row r="1" spans="4:5" ht="28.5" customHeight="1">
      <c r="D1" s="43"/>
      <c r="E1" s="43"/>
    </row>
    <row r="2" spans="1:4" ht="21" customHeight="1">
      <c r="A2" s="90" t="s">
        <v>1</v>
      </c>
      <c r="B2" s="90"/>
      <c r="C2" s="90"/>
      <c r="D2" s="90"/>
    </row>
    <row r="3" spans="1:4" ht="21" customHeight="1">
      <c r="A3" s="91" t="s">
        <v>144</v>
      </c>
      <c r="B3" s="91"/>
      <c r="C3" s="91"/>
      <c r="D3" s="91"/>
    </row>
    <row r="4" spans="1:4" ht="21" customHeight="1" thickBot="1">
      <c r="A4" s="2"/>
      <c r="B4" s="2"/>
      <c r="C4" s="2"/>
      <c r="D4" s="2"/>
    </row>
    <row r="5" spans="1:4" ht="21" customHeight="1" thickBot="1">
      <c r="A5" s="12" t="s">
        <v>2</v>
      </c>
      <c r="B5" s="92" t="s">
        <v>3</v>
      </c>
      <c r="C5" s="92"/>
      <c r="D5" s="92"/>
    </row>
    <row r="6" spans="1:4" ht="21" customHeight="1">
      <c r="A6" s="13" t="s">
        <v>4</v>
      </c>
      <c r="B6" s="6"/>
      <c r="C6" s="6"/>
      <c r="D6" s="6"/>
    </row>
    <row r="7" spans="1:4" ht="21" customHeight="1">
      <c r="A7" s="13" t="s">
        <v>5</v>
      </c>
      <c r="B7" s="6"/>
      <c r="C7" s="6"/>
      <c r="D7" s="6"/>
    </row>
    <row r="8" spans="1:4" ht="21" customHeight="1">
      <c r="A8" s="13" t="s">
        <v>134</v>
      </c>
      <c r="B8" s="6">
        <v>3999</v>
      </c>
      <c r="C8" s="6"/>
      <c r="D8" s="6"/>
    </row>
    <row r="9" spans="1:4" ht="21" customHeight="1">
      <c r="A9" s="13" t="s">
        <v>6</v>
      </c>
      <c r="B9" s="6">
        <v>4001476</v>
      </c>
      <c r="C9" s="6"/>
      <c r="D9" s="6"/>
    </row>
    <row r="10" spans="1:4" ht="21" customHeight="1">
      <c r="A10" s="13" t="s">
        <v>7</v>
      </c>
      <c r="B10" s="6">
        <v>3000000</v>
      </c>
      <c r="C10" s="6"/>
      <c r="D10" s="6"/>
    </row>
    <row r="11" spans="1:4" ht="21" customHeight="1">
      <c r="A11" s="13" t="s">
        <v>8</v>
      </c>
      <c r="B11" s="14">
        <v>36307245</v>
      </c>
      <c r="C11" s="6">
        <f>SUM(B8:B11)</f>
        <v>43312720</v>
      </c>
      <c r="D11" s="6"/>
    </row>
    <row r="12" spans="1:4" ht="21" customHeight="1">
      <c r="A12" s="15" t="s">
        <v>9</v>
      </c>
      <c r="B12" s="6"/>
      <c r="C12" s="6"/>
      <c r="D12" s="6">
        <f>SUM(C11:C11)</f>
        <v>43312720</v>
      </c>
    </row>
    <row r="13" spans="1:4" ht="21" customHeight="1">
      <c r="A13" s="13"/>
      <c r="B13" s="6"/>
      <c r="C13" s="6"/>
      <c r="D13" s="6"/>
    </row>
    <row r="14" spans="1:4" ht="21" customHeight="1">
      <c r="A14" s="13" t="s">
        <v>10</v>
      </c>
      <c r="B14" s="6"/>
      <c r="C14" s="6"/>
      <c r="D14" s="6"/>
    </row>
    <row r="15" spans="1:4" ht="21" customHeight="1">
      <c r="A15" s="13" t="s">
        <v>11</v>
      </c>
      <c r="B15" s="5"/>
      <c r="C15" s="6"/>
      <c r="D15" s="6"/>
    </row>
    <row r="16" spans="1:4" ht="21" customHeight="1">
      <c r="A16" s="13" t="s">
        <v>135</v>
      </c>
      <c r="B16" s="6">
        <v>420</v>
      </c>
      <c r="C16" s="6"/>
      <c r="D16" s="6"/>
    </row>
    <row r="17" spans="1:4" ht="21" customHeight="1">
      <c r="A17" s="13" t="s">
        <v>129</v>
      </c>
      <c r="B17" s="6">
        <v>945</v>
      </c>
      <c r="C17" s="6"/>
      <c r="D17" s="6"/>
    </row>
    <row r="18" spans="1:4" ht="21" customHeight="1">
      <c r="A18" s="13" t="s">
        <v>12</v>
      </c>
      <c r="B18" s="14">
        <v>705094</v>
      </c>
      <c r="C18" s="6">
        <f>SUM(B16:B18)</f>
        <v>706459</v>
      </c>
      <c r="D18" s="6"/>
    </row>
    <row r="19" spans="1:4" ht="21" customHeight="1">
      <c r="A19" s="15" t="s">
        <v>13</v>
      </c>
      <c r="B19" s="6"/>
      <c r="D19" s="14">
        <f>SUM(C18:C18)</f>
        <v>706459</v>
      </c>
    </row>
    <row r="20" spans="1:4" ht="21" customHeight="1">
      <c r="A20" s="13"/>
      <c r="B20" s="6"/>
      <c r="C20" s="6"/>
      <c r="D20" s="6"/>
    </row>
    <row r="21" spans="1:4" ht="21" customHeight="1">
      <c r="A21" s="13" t="s">
        <v>14</v>
      </c>
      <c r="B21" s="6"/>
      <c r="C21" s="6"/>
      <c r="D21" s="6">
        <f>D12-D19</f>
        <v>42606261</v>
      </c>
    </row>
    <row r="22" spans="1:4" ht="21" customHeight="1">
      <c r="A22" s="13" t="s">
        <v>15</v>
      </c>
      <c r="B22" s="6"/>
      <c r="C22" s="6"/>
      <c r="D22" s="14">
        <v>283980007</v>
      </c>
    </row>
    <row r="23" spans="1:4" ht="21" customHeight="1" thickBot="1">
      <c r="A23" s="13" t="s">
        <v>16</v>
      </c>
      <c r="B23" s="6"/>
      <c r="C23" s="6"/>
      <c r="D23" s="17">
        <f>SUM(D21:D22)</f>
        <v>326586268</v>
      </c>
    </row>
    <row r="24" spans="1:4" ht="21" customHeight="1" thickBot="1" thickTop="1">
      <c r="A24" s="18"/>
      <c r="B24" s="10"/>
      <c r="C24" s="10"/>
      <c r="D24" s="10"/>
    </row>
    <row r="32" ht="21" customHeight="1"/>
    <row r="53" ht="21" customHeight="1"/>
    <row r="62" ht="21" customHeight="1"/>
    <row r="67" ht="13.5">
      <c r="A67" s="19"/>
    </row>
    <row r="68" ht="13.5">
      <c r="A68" s="19"/>
    </row>
  </sheetData>
  <mergeCells count="3">
    <mergeCell ref="A2:D2"/>
    <mergeCell ref="A3:D3"/>
    <mergeCell ref="B5:D5"/>
  </mergeCells>
  <printOptions horizontalCentered="1"/>
  <pageMargins left="0.984251968503937" right="0.7874015748031497" top="1.1811023622047245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A2" sqref="A2:D2"/>
    </sheetView>
  </sheetViews>
  <sheetFormatPr defaultColWidth="9.00390625" defaultRowHeight="13.5"/>
  <cols>
    <col min="1" max="1" width="33.625" style="2" customWidth="1"/>
    <col min="2" max="4" width="15.625" style="2" customWidth="1"/>
    <col min="5" max="16384" width="9.00390625" style="2" customWidth="1"/>
  </cols>
  <sheetData>
    <row r="1" ht="24">
      <c r="D1" s="44"/>
    </row>
    <row r="2" spans="1:4" ht="21" customHeight="1">
      <c r="A2" s="93" t="s">
        <v>17</v>
      </c>
      <c r="B2" s="93"/>
      <c r="C2" s="93"/>
      <c r="D2" s="93"/>
    </row>
    <row r="3" spans="1:4" ht="21" customHeight="1" thickBot="1">
      <c r="A3" s="61">
        <v>38807</v>
      </c>
      <c r="B3" s="61"/>
      <c r="C3" s="61"/>
      <c r="D3" s="61"/>
    </row>
    <row r="4" spans="1:4" ht="15" customHeight="1" thickBot="1">
      <c r="A4" s="12" t="s">
        <v>18</v>
      </c>
      <c r="B4" s="92" t="s">
        <v>19</v>
      </c>
      <c r="C4" s="92"/>
      <c r="D4" s="92"/>
    </row>
    <row r="5" spans="1:4" ht="15" customHeight="1">
      <c r="A5" s="8" t="s">
        <v>20</v>
      </c>
      <c r="B5" s="7"/>
      <c r="C5" s="7"/>
      <c r="D5" s="7"/>
    </row>
    <row r="6" spans="1:4" ht="15" customHeight="1">
      <c r="A6" s="5" t="s">
        <v>21</v>
      </c>
      <c r="B6" s="5"/>
      <c r="C6" s="6"/>
      <c r="D6" s="6"/>
    </row>
    <row r="7" spans="1:4" ht="15" customHeight="1">
      <c r="A7" s="5" t="s">
        <v>22</v>
      </c>
      <c r="B7" s="6">
        <v>2197975</v>
      </c>
      <c r="C7" s="6"/>
      <c r="D7" s="6"/>
    </row>
    <row r="8" spans="1:4" ht="15" customHeight="1">
      <c r="A8" s="5" t="s">
        <v>23</v>
      </c>
      <c r="B8" s="6">
        <v>54721854</v>
      </c>
      <c r="C8" s="6"/>
      <c r="D8" s="6"/>
    </row>
    <row r="9" spans="1:4" ht="15" customHeight="1">
      <c r="A9" s="5" t="s">
        <v>24</v>
      </c>
      <c r="B9" s="6">
        <v>8944</v>
      </c>
      <c r="C9" s="6"/>
      <c r="D9" s="6"/>
    </row>
    <row r="10" spans="1:4" ht="15" customHeight="1">
      <c r="A10" s="5" t="s">
        <v>25</v>
      </c>
      <c r="B10" s="6">
        <v>140991890</v>
      </c>
      <c r="C10" s="6"/>
      <c r="D10" s="6"/>
    </row>
    <row r="11" spans="1:4" ht="15" customHeight="1">
      <c r="A11" s="5" t="s">
        <v>106</v>
      </c>
      <c r="B11" s="6">
        <v>10000000</v>
      </c>
      <c r="C11" s="6"/>
      <c r="D11" s="6"/>
    </row>
    <row r="12" spans="1:4" ht="15" customHeight="1">
      <c r="A12" s="5" t="s">
        <v>107</v>
      </c>
      <c r="B12" s="6">
        <v>6000000</v>
      </c>
      <c r="C12" s="6"/>
      <c r="D12" s="6"/>
    </row>
    <row r="13" spans="1:4" ht="15" customHeight="1">
      <c r="A13" s="5" t="s">
        <v>108</v>
      </c>
      <c r="B13" s="6">
        <v>751690</v>
      </c>
      <c r="C13" s="6"/>
      <c r="D13" s="6"/>
    </row>
    <row r="14" spans="1:4" ht="15" customHeight="1">
      <c r="A14" s="5" t="s">
        <v>109</v>
      </c>
      <c r="B14" s="6">
        <v>1800000</v>
      </c>
      <c r="C14" s="6"/>
      <c r="D14" s="6"/>
    </row>
    <row r="15" spans="1:4" ht="15" customHeight="1">
      <c r="A15" s="5" t="s">
        <v>110</v>
      </c>
      <c r="B15" s="6">
        <v>3004548</v>
      </c>
      <c r="C15" s="6"/>
      <c r="D15" s="6"/>
    </row>
    <row r="16" spans="1:4" ht="15" customHeight="1">
      <c r="A16" s="5" t="s">
        <v>111</v>
      </c>
      <c r="B16" s="6">
        <v>0</v>
      </c>
      <c r="C16" s="6"/>
      <c r="D16" s="6"/>
    </row>
    <row r="17" spans="1:4" ht="15" customHeight="1">
      <c r="A17" s="5" t="s">
        <v>132</v>
      </c>
      <c r="B17" s="6">
        <v>59709400</v>
      </c>
      <c r="C17" s="6"/>
      <c r="D17" s="6"/>
    </row>
    <row r="18" spans="1:4" ht="15" customHeight="1">
      <c r="A18" s="5" t="s">
        <v>133</v>
      </c>
      <c r="B18" s="14">
        <v>253920</v>
      </c>
      <c r="C18" s="6"/>
      <c r="D18" s="6"/>
    </row>
    <row r="19" spans="1:4" ht="15" customHeight="1">
      <c r="A19" s="20" t="s">
        <v>26</v>
      </c>
      <c r="B19" s="6"/>
      <c r="C19" s="6">
        <f>SUM(B7:B18)</f>
        <v>279440221</v>
      </c>
      <c r="D19" s="6"/>
    </row>
    <row r="20" spans="1:4" ht="15" customHeight="1">
      <c r="A20" s="5" t="s">
        <v>27</v>
      </c>
      <c r="B20" s="6"/>
      <c r="C20" s="6"/>
      <c r="D20" s="6"/>
    </row>
    <row r="21" spans="1:4" ht="15" customHeight="1">
      <c r="A21" s="5" t="s">
        <v>28</v>
      </c>
      <c r="B21" s="6"/>
      <c r="C21" s="6"/>
      <c r="D21" s="6"/>
    </row>
    <row r="22" spans="1:4" ht="15" customHeight="1">
      <c r="A22" s="5" t="s">
        <v>29</v>
      </c>
      <c r="B22" s="14">
        <v>29108774</v>
      </c>
      <c r="C22" s="6"/>
      <c r="D22" s="6"/>
    </row>
    <row r="23" spans="1:4" ht="15" customHeight="1">
      <c r="A23" s="20" t="s">
        <v>30</v>
      </c>
      <c r="B23" s="6">
        <f>SUM(B22)</f>
        <v>29108774</v>
      </c>
      <c r="C23" s="6"/>
      <c r="D23" s="6"/>
    </row>
    <row r="24" spans="1:4" ht="15" customHeight="1">
      <c r="A24" s="5" t="s">
        <v>31</v>
      </c>
      <c r="B24" s="6"/>
      <c r="C24" s="6"/>
      <c r="D24" s="6"/>
    </row>
    <row r="25" spans="1:4" ht="15" customHeight="1">
      <c r="A25" s="5" t="s">
        <v>32</v>
      </c>
      <c r="B25" s="6">
        <v>30230310</v>
      </c>
      <c r="C25" s="6"/>
      <c r="D25" s="6"/>
    </row>
    <row r="26" spans="1:4" ht="15" customHeight="1">
      <c r="A26" s="5" t="s">
        <v>33</v>
      </c>
      <c r="B26" s="6">
        <v>18000000</v>
      </c>
      <c r="C26" s="6"/>
      <c r="D26" s="6"/>
    </row>
    <row r="27" spans="1:4" ht="15" customHeight="1">
      <c r="A27" s="5" t="s">
        <v>34</v>
      </c>
      <c r="B27" s="6">
        <v>1890400</v>
      </c>
      <c r="C27" s="6"/>
      <c r="D27" s="6"/>
    </row>
    <row r="28" spans="1:4" ht="15" customHeight="1">
      <c r="A28" s="5" t="s">
        <v>35</v>
      </c>
      <c r="B28" s="6">
        <v>13844471</v>
      </c>
      <c r="C28" s="6"/>
      <c r="D28" s="6"/>
    </row>
    <row r="29" spans="1:4" ht="15" customHeight="1">
      <c r="A29" s="5" t="s">
        <v>141</v>
      </c>
      <c r="B29" s="14">
        <v>-12203736</v>
      </c>
      <c r="C29" s="6"/>
      <c r="D29" s="6"/>
    </row>
    <row r="30" spans="1:4" ht="15" customHeight="1">
      <c r="A30" s="20" t="s">
        <v>36</v>
      </c>
      <c r="B30" s="14">
        <f>SUM(B25:B29)</f>
        <v>51761445</v>
      </c>
      <c r="C30" s="6"/>
      <c r="D30" s="6"/>
    </row>
    <row r="31" spans="1:4" ht="15" customHeight="1">
      <c r="A31" s="20" t="s">
        <v>37</v>
      </c>
      <c r="B31" s="21"/>
      <c r="C31" s="14">
        <f>SUM(B23,B30)</f>
        <v>80870219</v>
      </c>
      <c r="D31" s="6"/>
    </row>
    <row r="32" spans="1:4" ht="15" customHeight="1">
      <c r="A32" s="20" t="s">
        <v>38</v>
      </c>
      <c r="B32" s="6"/>
      <c r="C32" s="6"/>
      <c r="D32" s="6">
        <f>SUM(C19,C31)</f>
        <v>360310440</v>
      </c>
    </row>
    <row r="33" spans="1:4" ht="15" customHeight="1">
      <c r="A33" s="22" t="s">
        <v>39</v>
      </c>
      <c r="B33" s="6"/>
      <c r="C33" s="6"/>
      <c r="D33" s="6"/>
    </row>
    <row r="34" spans="1:4" ht="15" customHeight="1">
      <c r="A34" s="5" t="s">
        <v>40</v>
      </c>
      <c r="B34" s="6"/>
      <c r="C34" s="6"/>
      <c r="D34" s="6"/>
    </row>
    <row r="35" spans="1:4" ht="15" customHeight="1">
      <c r="A35" s="5" t="s">
        <v>41</v>
      </c>
      <c r="B35" s="6">
        <v>3533560</v>
      </c>
      <c r="C35" s="6"/>
      <c r="D35" s="6"/>
    </row>
    <row r="36" spans="1:4" ht="15" customHeight="1">
      <c r="A36" s="5" t="s">
        <v>42</v>
      </c>
      <c r="B36" s="6">
        <v>30190612</v>
      </c>
      <c r="C36" s="6"/>
      <c r="D36" s="6"/>
    </row>
    <row r="37" spans="1:4" ht="15" customHeight="1">
      <c r="A37" s="5" t="s">
        <v>43</v>
      </c>
      <c r="B37" s="6">
        <v>0</v>
      </c>
      <c r="C37" s="6"/>
      <c r="D37" s="6"/>
    </row>
    <row r="38" spans="1:4" ht="15" customHeight="1">
      <c r="A38" s="5" t="s">
        <v>112</v>
      </c>
      <c r="B38" s="14">
        <v>0</v>
      </c>
      <c r="C38" s="6"/>
      <c r="D38" s="6"/>
    </row>
    <row r="39" spans="1:4" ht="15" customHeight="1">
      <c r="A39" s="20" t="s">
        <v>44</v>
      </c>
      <c r="B39" s="5"/>
      <c r="C39" s="14">
        <f>SUM(B35:B38)</f>
        <v>33724172</v>
      </c>
      <c r="D39" s="6"/>
    </row>
    <row r="40" spans="1:4" ht="15" customHeight="1">
      <c r="A40" s="20" t="s">
        <v>45</v>
      </c>
      <c r="B40" s="6"/>
      <c r="C40" s="6"/>
      <c r="D40" s="6">
        <f>SUM(C39)</f>
        <v>33724172</v>
      </c>
    </row>
    <row r="41" spans="1:4" ht="15" customHeight="1">
      <c r="A41" s="5" t="s">
        <v>46</v>
      </c>
      <c r="B41" s="6"/>
      <c r="C41" s="6"/>
      <c r="D41" s="6"/>
    </row>
    <row r="42" spans="1:4" ht="15" customHeight="1">
      <c r="A42" s="5" t="s">
        <v>47</v>
      </c>
      <c r="B42" s="6"/>
      <c r="C42" s="6"/>
      <c r="D42" s="6">
        <f>D32-D40</f>
        <v>326586268</v>
      </c>
    </row>
    <row r="43" spans="1:4" ht="15" customHeight="1">
      <c r="A43" s="5" t="s">
        <v>48</v>
      </c>
      <c r="B43" s="6"/>
      <c r="C43" s="6"/>
      <c r="D43" s="23">
        <v>-29108774</v>
      </c>
    </row>
    <row r="44" spans="1:4" ht="15" customHeight="1">
      <c r="A44" s="5" t="s">
        <v>49</v>
      </c>
      <c r="B44" s="6"/>
      <c r="C44" s="6"/>
      <c r="D44" s="24">
        <v>-42606261</v>
      </c>
    </row>
    <row r="45" spans="1:4" ht="15" customHeight="1" thickBot="1">
      <c r="A45" s="20" t="s">
        <v>50</v>
      </c>
      <c r="B45" s="6"/>
      <c r="C45" s="6"/>
      <c r="D45" s="25">
        <f>SUM(D40,D42)</f>
        <v>360310440</v>
      </c>
    </row>
    <row r="46" spans="1:4" ht="15" customHeight="1" thickBot="1" thickTop="1">
      <c r="A46" s="10"/>
      <c r="B46" s="10"/>
      <c r="C46" s="10"/>
      <c r="D46" s="10"/>
    </row>
  </sheetData>
  <mergeCells count="3">
    <mergeCell ref="A2:D2"/>
    <mergeCell ref="A3:D3"/>
    <mergeCell ref="B4:D4"/>
  </mergeCells>
  <dataValidations count="2">
    <dataValidation allowBlank="1" showInputMessage="1" showErrorMessage="1" imeMode="off" sqref="B1:D65536"/>
    <dataValidation allowBlank="1" showInputMessage="1" showErrorMessage="1" imeMode="on" sqref="A1:A65536"/>
  </dataValidations>
  <printOptions horizontalCentered="1"/>
  <pageMargins left="0.8661417322834646" right="0.78740157480314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workbookViewId="0" topLeftCell="A1">
      <selection activeCell="C32" sqref="C32"/>
    </sheetView>
  </sheetViews>
  <sheetFormatPr defaultColWidth="9.00390625" defaultRowHeight="13.5"/>
  <cols>
    <col min="1" max="1" width="53.25390625" style="0" customWidth="1"/>
    <col min="2" max="2" width="13.625" style="0" customWidth="1"/>
    <col min="3" max="4" width="12.625" style="0" customWidth="1"/>
  </cols>
  <sheetData>
    <row r="1" spans="1:4" ht="21" customHeight="1">
      <c r="A1" s="90" t="s">
        <v>51</v>
      </c>
      <c r="B1" s="90"/>
      <c r="C1" s="90"/>
      <c r="D1" s="90"/>
    </row>
    <row r="2" spans="1:4" ht="13.5">
      <c r="A2" s="91" t="s">
        <v>145</v>
      </c>
      <c r="B2" s="91"/>
      <c r="C2" s="91"/>
      <c r="D2" s="91"/>
    </row>
    <row r="3" spans="1:4" ht="14.25" thickBot="1">
      <c r="A3" s="3"/>
      <c r="B3" s="3"/>
      <c r="C3" s="3"/>
      <c r="D3" s="3"/>
    </row>
    <row r="4" spans="1:4" ht="18" customHeight="1" thickBot="1">
      <c r="A4" s="4" t="s">
        <v>2</v>
      </c>
      <c r="B4" s="92" t="s">
        <v>52</v>
      </c>
      <c r="C4" s="92"/>
      <c r="D4" s="92"/>
    </row>
    <row r="5" spans="1:4" ht="15" customHeight="1">
      <c r="A5" s="5" t="s">
        <v>53</v>
      </c>
      <c r="B5" s="6"/>
      <c r="C5" s="6"/>
      <c r="D5" s="6"/>
    </row>
    <row r="6" spans="1:4" ht="15" customHeight="1">
      <c r="A6" s="5" t="s">
        <v>54</v>
      </c>
      <c r="B6" s="6"/>
      <c r="C6" s="6"/>
      <c r="D6" s="6"/>
    </row>
    <row r="7" spans="1:4" ht="15" customHeight="1">
      <c r="A7" s="5" t="s">
        <v>55</v>
      </c>
      <c r="B7" s="6">
        <v>2197975</v>
      </c>
      <c r="C7" s="6"/>
      <c r="D7" s="6"/>
    </row>
    <row r="8" spans="1:4" ht="15" customHeight="1">
      <c r="A8" s="5" t="s">
        <v>56</v>
      </c>
      <c r="B8" s="6">
        <v>29428409</v>
      </c>
      <c r="C8" s="6"/>
      <c r="D8" s="6"/>
    </row>
    <row r="9" spans="1:4" ht="15" customHeight="1">
      <c r="A9" s="5" t="s">
        <v>57</v>
      </c>
      <c r="B9" s="6">
        <v>25293445</v>
      </c>
      <c r="C9" s="6"/>
      <c r="D9" s="6"/>
    </row>
    <row r="10" spans="1:4" ht="15" customHeight="1">
      <c r="A10" s="5" t="s">
        <v>58</v>
      </c>
      <c r="B10" s="6"/>
      <c r="C10" s="6"/>
      <c r="D10" s="6"/>
    </row>
    <row r="11" spans="1:4" ht="15" customHeight="1">
      <c r="A11" s="5" t="s">
        <v>59</v>
      </c>
      <c r="B11" s="6">
        <v>8944</v>
      </c>
      <c r="C11" s="6"/>
      <c r="D11" s="6"/>
    </row>
    <row r="12" spans="1:4" ht="15" customHeight="1">
      <c r="A12" s="5" t="s">
        <v>60</v>
      </c>
      <c r="B12" s="6">
        <v>2235580</v>
      </c>
      <c r="C12" s="6"/>
      <c r="D12" s="6"/>
    </row>
    <row r="13" spans="1:4" ht="15" customHeight="1">
      <c r="A13" s="5" t="s">
        <v>146</v>
      </c>
      <c r="B13" s="6">
        <v>119465495</v>
      </c>
      <c r="C13" s="6"/>
      <c r="D13" s="6"/>
    </row>
    <row r="14" spans="1:4" ht="15" customHeight="1">
      <c r="A14" s="5" t="s">
        <v>151</v>
      </c>
      <c r="B14" s="6">
        <v>15997265</v>
      </c>
      <c r="C14" s="6"/>
      <c r="D14" s="6"/>
    </row>
    <row r="15" spans="1:4" ht="15" customHeight="1">
      <c r="A15" s="5" t="s">
        <v>152</v>
      </c>
      <c r="B15" s="6">
        <v>287934</v>
      </c>
      <c r="C15" s="6"/>
      <c r="D15" s="6"/>
    </row>
    <row r="16" spans="1:4" ht="15" customHeight="1">
      <c r="A16" s="5" t="s">
        <v>113</v>
      </c>
      <c r="B16" s="6">
        <v>3005616</v>
      </c>
      <c r="C16" s="6"/>
      <c r="D16" s="6"/>
    </row>
    <row r="17" spans="1:4" ht="15" customHeight="1">
      <c r="A17" s="5" t="s">
        <v>136</v>
      </c>
      <c r="B17" s="6">
        <v>10000000</v>
      </c>
      <c r="C17" s="6"/>
      <c r="D17" s="6"/>
    </row>
    <row r="18" spans="1:4" ht="15" customHeight="1">
      <c r="A18" s="5" t="s">
        <v>61</v>
      </c>
      <c r="B18" s="6">
        <v>6000000</v>
      </c>
      <c r="C18" s="6"/>
      <c r="D18" s="6"/>
    </row>
    <row r="19" spans="1:4" ht="15" customHeight="1">
      <c r="A19" s="5" t="s">
        <v>147</v>
      </c>
      <c r="B19" s="6">
        <v>12595</v>
      </c>
      <c r="C19" s="6"/>
      <c r="D19" s="6"/>
    </row>
    <row r="20" spans="1:4" ht="15" customHeight="1">
      <c r="A20" s="5" t="s">
        <v>148</v>
      </c>
      <c r="B20" s="6">
        <v>739095</v>
      </c>
      <c r="C20" s="6"/>
      <c r="D20" s="6"/>
    </row>
    <row r="21" spans="1:4" ht="15" customHeight="1">
      <c r="A21" s="5" t="s">
        <v>62</v>
      </c>
      <c r="B21" s="6">
        <v>3004548</v>
      </c>
      <c r="C21" s="6"/>
      <c r="D21" s="6"/>
    </row>
    <row r="22" spans="1:4" ht="15" customHeight="1">
      <c r="A22" s="5" t="s">
        <v>149</v>
      </c>
      <c r="B22" s="6">
        <v>0</v>
      </c>
      <c r="C22" s="6"/>
      <c r="D22" s="6"/>
    </row>
    <row r="23" spans="1:4" ht="15" customHeight="1">
      <c r="A23" s="5" t="s">
        <v>114</v>
      </c>
      <c r="B23" s="6">
        <v>1800000</v>
      </c>
      <c r="C23" s="6"/>
      <c r="D23" s="6"/>
    </row>
    <row r="24" spans="1:4" ht="15" customHeight="1">
      <c r="A24" s="5" t="s">
        <v>139</v>
      </c>
      <c r="B24" s="6">
        <v>29997100</v>
      </c>
      <c r="C24" s="6"/>
      <c r="D24" s="6"/>
    </row>
    <row r="25" spans="1:4" ht="15" customHeight="1">
      <c r="A25" s="5" t="s">
        <v>140</v>
      </c>
      <c r="B25" s="6">
        <v>29712300</v>
      </c>
      <c r="C25" s="6"/>
      <c r="D25" s="6"/>
    </row>
    <row r="26" spans="1:4" ht="15" customHeight="1">
      <c r="A26" s="5" t="s">
        <v>150</v>
      </c>
      <c r="B26" s="14">
        <v>253920</v>
      </c>
      <c r="C26" s="6"/>
      <c r="D26" s="6"/>
    </row>
    <row r="27" spans="1:4" ht="15" customHeight="1">
      <c r="A27" s="20" t="s">
        <v>63</v>
      </c>
      <c r="B27" s="6"/>
      <c r="C27" s="6">
        <f>SUM(B7:B26)</f>
        <v>279440221</v>
      </c>
      <c r="D27" s="6"/>
    </row>
    <row r="28" spans="1:4" ht="15" customHeight="1">
      <c r="A28" s="5" t="s">
        <v>64</v>
      </c>
      <c r="B28" s="6"/>
      <c r="C28" s="6"/>
      <c r="D28" s="6"/>
    </row>
    <row r="29" spans="1:4" ht="15" customHeight="1">
      <c r="A29" s="5" t="s">
        <v>65</v>
      </c>
      <c r="B29" s="6"/>
      <c r="C29" s="6"/>
      <c r="D29" s="6"/>
    </row>
    <row r="30" spans="1:4" ht="15" customHeight="1">
      <c r="A30" s="5" t="s">
        <v>153</v>
      </c>
      <c r="B30" s="6">
        <v>10108774</v>
      </c>
      <c r="C30" s="6"/>
      <c r="D30" s="6"/>
    </row>
    <row r="31" spans="1:4" ht="15" customHeight="1">
      <c r="A31" s="5" t="s">
        <v>154</v>
      </c>
      <c r="B31" s="6">
        <v>9000000</v>
      </c>
      <c r="C31" s="6"/>
      <c r="D31" s="6"/>
    </row>
    <row r="32" spans="1:4" ht="15" customHeight="1">
      <c r="A32" s="5" t="s">
        <v>155</v>
      </c>
      <c r="B32" s="14">
        <v>10000000</v>
      </c>
      <c r="C32" s="6"/>
      <c r="D32" s="6"/>
    </row>
    <row r="33" spans="1:4" ht="15" customHeight="1">
      <c r="A33" s="20" t="s">
        <v>66</v>
      </c>
      <c r="B33" s="6">
        <f>SUM(B30:B32)</f>
        <v>29108774</v>
      </c>
      <c r="C33" s="6"/>
      <c r="D33" s="6"/>
    </row>
    <row r="34" spans="1:4" ht="15" customHeight="1">
      <c r="A34" s="5" t="s">
        <v>67</v>
      </c>
      <c r="B34" s="6"/>
      <c r="C34" s="6"/>
      <c r="D34" s="6"/>
    </row>
    <row r="35" spans="1:4" ht="15" customHeight="1">
      <c r="A35" s="26" t="s">
        <v>130</v>
      </c>
      <c r="B35" s="6">
        <v>30230310</v>
      </c>
      <c r="C35" s="6"/>
      <c r="D35" s="6"/>
    </row>
    <row r="36" spans="1:4" ht="15" customHeight="1">
      <c r="A36" s="5" t="s">
        <v>115</v>
      </c>
      <c r="B36" s="6">
        <v>8000000</v>
      </c>
      <c r="C36" s="6"/>
      <c r="D36" s="6"/>
    </row>
    <row r="37" spans="1:4" ht="15" customHeight="1">
      <c r="A37" s="5" t="s">
        <v>156</v>
      </c>
      <c r="B37" s="6">
        <v>10000000</v>
      </c>
      <c r="C37" s="6"/>
      <c r="D37" s="6"/>
    </row>
    <row r="38" spans="1:4" ht="15" customHeight="1">
      <c r="A38" s="5" t="s">
        <v>68</v>
      </c>
      <c r="B38" s="6">
        <v>1890400</v>
      </c>
      <c r="C38" s="6"/>
      <c r="D38" s="6"/>
    </row>
    <row r="39" spans="1:4" ht="15" customHeight="1">
      <c r="A39" s="5" t="s">
        <v>69</v>
      </c>
      <c r="B39" s="6">
        <v>13844471</v>
      </c>
      <c r="C39" s="6"/>
      <c r="D39" s="6"/>
    </row>
    <row r="40" spans="1:4" ht="15" customHeight="1">
      <c r="A40" s="5" t="s">
        <v>70</v>
      </c>
      <c r="B40" s="14">
        <v>-12203736</v>
      </c>
      <c r="C40" s="6"/>
      <c r="D40" s="6"/>
    </row>
    <row r="41" spans="1:4" ht="15" customHeight="1">
      <c r="A41" s="20" t="s">
        <v>71</v>
      </c>
      <c r="B41" s="6">
        <f>SUM(B35:B40)</f>
        <v>51761445</v>
      </c>
      <c r="D41" s="6"/>
    </row>
    <row r="42" spans="1:4" ht="15" customHeight="1">
      <c r="A42" s="20" t="s">
        <v>116</v>
      </c>
      <c r="B42" s="6"/>
      <c r="C42" s="14">
        <f>SUM(B33,B41)</f>
        <v>80870219</v>
      </c>
      <c r="D42" s="6"/>
    </row>
    <row r="43" spans="1:4" ht="15" customHeight="1">
      <c r="A43" s="20" t="s">
        <v>72</v>
      </c>
      <c r="B43" s="6"/>
      <c r="C43" s="6"/>
      <c r="D43" s="6">
        <f>SUM(C27,C42)</f>
        <v>360310440</v>
      </c>
    </row>
    <row r="44" spans="1:4" ht="15" customHeight="1">
      <c r="A44" s="5" t="s">
        <v>73</v>
      </c>
      <c r="B44" s="6"/>
      <c r="C44" s="6"/>
      <c r="D44" s="6"/>
    </row>
    <row r="45" spans="1:4" ht="15" customHeight="1">
      <c r="A45" s="5" t="s">
        <v>74</v>
      </c>
      <c r="B45" s="6"/>
      <c r="C45" s="6"/>
      <c r="D45" s="6"/>
    </row>
    <row r="46" spans="1:4" ht="15" customHeight="1">
      <c r="A46" s="5" t="s">
        <v>75</v>
      </c>
      <c r="B46" s="6">
        <v>267060</v>
      </c>
      <c r="C46" s="6"/>
      <c r="D46" s="6"/>
    </row>
    <row r="47" spans="1:4" ht="15" customHeight="1">
      <c r="A47" s="5" t="s">
        <v>76</v>
      </c>
      <c r="B47" s="6">
        <v>3266500</v>
      </c>
      <c r="C47" s="6"/>
      <c r="D47" s="6"/>
    </row>
    <row r="48" spans="1:4" ht="15" customHeight="1">
      <c r="A48" s="5" t="s">
        <v>157</v>
      </c>
      <c r="B48" s="14">
        <v>30190612</v>
      </c>
      <c r="C48" s="6"/>
      <c r="D48" s="6"/>
    </row>
    <row r="49" spans="1:4" ht="15" customHeight="1">
      <c r="A49" s="20" t="s">
        <v>77</v>
      </c>
      <c r="B49" s="6"/>
      <c r="C49" s="14">
        <f>SUM(B46:B48)</f>
        <v>33724172</v>
      </c>
      <c r="D49" s="6"/>
    </row>
    <row r="50" spans="1:4" ht="15" customHeight="1">
      <c r="A50" s="20" t="s">
        <v>78</v>
      </c>
      <c r="B50" s="6"/>
      <c r="C50" s="6"/>
      <c r="D50" s="6">
        <f>SUM(C49)</f>
        <v>33724172</v>
      </c>
    </row>
    <row r="51" spans="1:4" ht="15" customHeight="1">
      <c r="A51" s="5" t="s">
        <v>158</v>
      </c>
      <c r="B51" s="6"/>
      <c r="C51" s="6"/>
      <c r="D51" s="6">
        <v>326586268</v>
      </c>
    </row>
    <row r="52" spans="1:4" ht="15" customHeight="1" thickBot="1">
      <c r="A52" s="10"/>
      <c r="B52" s="10"/>
      <c r="C52" s="10"/>
      <c r="D52" s="10"/>
    </row>
  </sheetData>
  <mergeCells count="3">
    <mergeCell ref="A1:D1"/>
    <mergeCell ref="A2:D2"/>
    <mergeCell ref="B4:D4"/>
  </mergeCells>
  <dataValidations count="2">
    <dataValidation allowBlank="1" showInputMessage="1" showErrorMessage="1" imeMode="on" sqref="A1:A65536"/>
    <dataValidation allowBlank="1" showInputMessage="1" showErrorMessage="1" imeMode="off" sqref="C42:C65536 B30:B65536 C30:C40 B1:C29 D1:D65536"/>
  </dataValidations>
  <printOptions horizontalCentered="1"/>
  <pageMargins left="0.5905511811023623" right="0.5905511811023623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G20" sqref="G20"/>
    </sheetView>
  </sheetViews>
  <sheetFormatPr defaultColWidth="9.00390625" defaultRowHeight="13.5"/>
  <cols>
    <col min="1" max="1" width="6.625" style="2" customWidth="1"/>
    <col min="2" max="6" width="15.625" style="2" customWidth="1"/>
    <col min="7" max="7" width="6.625" style="2" customWidth="1"/>
    <col min="8" max="16384" width="9.00390625" style="2" customWidth="1"/>
  </cols>
  <sheetData>
    <row r="1" spans="1:6" ht="24" customHeight="1">
      <c r="A1" s="96" t="s">
        <v>79</v>
      </c>
      <c r="B1" s="96"/>
      <c r="C1" s="96"/>
      <c r="D1" s="96"/>
      <c r="E1" s="96"/>
      <c r="F1" s="96"/>
    </row>
    <row r="2" spans="1:6" ht="18.75" customHeight="1">
      <c r="A2" s="61">
        <v>38807</v>
      </c>
      <c r="B2" s="91"/>
      <c r="C2" s="91"/>
      <c r="D2" s="91"/>
      <c r="E2" s="91"/>
      <c r="F2" s="91"/>
    </row>
    <row r="3" spans="1:6" ht="15" customHeight="1">
      <c r="A3" s="27"/>
      <c r="B3" s="27"/>
      <c r="C3" s="27"/>
      <c r="D3" s="27"/>
      <c r="E3" s="27"/>
      <c r="F3" s="27"/>
    </row>
    <row r="4" spans="1:6" ht="18" customHeight="1">
      <c r="A4" s="97" t="s">
        <v>117</v>
      </c>
      <c r="B4" s="97"/>
      <c r="C4" s="97"/>
      <c r="D4" s="97"/>
      <c r="E4" s="97"/>
      <c r="F4" s="97"/>
    </row>
    <row r="5" spans="1:6" ht="18" customHeight="1">
      <c r="A5" s="63" t="s">
        <v>118</v>
      </c>
      <c r="B5" s="63"/>
      <c r="C5" s="63"/>
      <c r="D5" s="63"/>
      <c r="E5" s="63"/>
      <c r="F5" s="63"/>
    </row>
    <row r="6" spans="1:6" ht="18" customHeight="1">
      <c r="A6" s="62" t="s">
        <v>119</v>
      </c>
      <c r="B6" s="62"/>
      <c r="C6" s="62"/>
      <c r="D6" s="62"/>
      <c r="E6" s="62"/>
      <c r="F6" s="62"/>
    </row>
    <row r="7" spans="1:6" ht="18" customHeight="1">
      <c r="A7" s="63" t="s">
        <v>120</v>
      </c>
      <c r="B7" s="63"/>
      <c r="C7" s="63"/>
      <c r="D7" s="63"/>
      <c r="E7" s="63"/>
      <c r="F7" s="63"/>
    </row>
    <row r="8" spans="1:6" ht="18" customHeight="1">
      <c r="A8" s="62" t="s">
        <v>80</v>
      </c>
      <c r="B8" s="62"/>
      <c r="C8" s="62"/>
      <c r="D8" s="62"/>
      <c r="E8" s="62"/>
      <c r="F8" s="62"/>
    </row>
    <row r="9" spans="1:6" ht="18" customHeight="1">
      <c r="A9" s="63" t="s">
        <v>121</v>
      </c>
      <c r="B9" s="63"/>
      <c r="C9" s="63"/>
      <c r="D9" s="63"/>
      <c r="E9" s="63"/>
      <c r="F9" s="63"/>
    </row>
    <row r="10" spans="1:6" ht="18" customHeight="1">
      <c r="A10" s="62" t="s">
        <v>124</v>
      </c>
      <c r="B10" s="62"/>
      <c r="C10" s="62"/>
      <c r="D10" s="62"/>
      <c r="E10" s="62"/>
      <c r="F10" s="62"/>
    </row>
    <row r="11" spans="1:6" ht="18" customHeight="1">
      <c r="A11" s="62" t="s">
        <v>128</v>
      </c>
      <c r="B11" s="62"/>
      <c r="C11" s="62"/>
      <c r="D11" s="62"/>
      <c r="E11" s="62"/>
      <c r="F11" s="62"/>
    </row>
    <row r="12" spans="1:6" ht="15" customHeight="1">
      <c r="A12" s="62"/>
      <c r="B12" s="62"/>
      <c r="C12" s="62"/>
      <c r="D12" s="62"/>
      <c r="E12" s="62"/>
      <c r="F12" s="62"/>
    </row>
    <row r="13" spans="1:6" ht="18" customHeight="1">
      <c r="A13" s="97" t="s">
        <v>81</v>
      </c>
      <c r="B13" s="97"/>
      <c r="C13" s="97"/>
      <c r="D13" s="97"/>
      <c r="E13" s="97"/>
      <c r="F13" s="97"/>
    </row>
    <row r="14" ht="15" customHeight="1" thickBot="1"/>
    <row r="15" spans="2:6" ht="18" customHeight="1" thickBot="1">
      <c r="B15" s="28" t="s">
        <v>82</v>
      </c>
      <c r="C15" s="29" t="s">
        <v>83</v>
      </c>
      <c r="D15" s="30" t="s">
        <v>84</v>
      </c>
      <c r="E15" s="29" t="s">
        <v>85</v>
      </c>
      <c r="F15" s="31" t="s">
        <v>86</v>
      </c>
    </row>
    <row r="16" spans="2:6" ht="18" customHeight="1" thickBot="1">
      <c r="B16" s="12" t="s">
        <v>87</v>
      </c>
      <c r="C16" s="11">
        <v>19000000</v>
      </c>
      <c r="D16" s="32"/>
      <c r="E16" s="11"/>
      <c r="F16" s="33">
        <f>C16+D16-E16</f>
        <v>19000000</v>
      </c>
    </row>
    <row r="17" spans="2:6" ht="18" customHeight="1" thickBot="1">
      <c r="B17" s="12" t="s">
        <v>95</v>
      </c>
      <c r="C17" s="9">
        <v>10105195</v>
      </c>
      <c r="D17" s="42">
        <v>3999</v>
      </c>
      <c r="E17" s="9">
        <v>420</v>
      </c>
      <c r="F17" s="33">
        <f>C17+D17-E17</f>
        <v>10108774</v>
      </c>
    </row>
    <row r="18" spans="2:6" ht="18" customHeight="1" thickBot="1">
      <c r="B18" s="34" t="s">
        <v>88</v>
      </c>
      <c r="C18" s="9">
        <f>SUM(C16:C17)</f>
        <v>29105195</v>
      </c>
      <c r="D18" s="9">
        <f>SUM(D16:D17)</f>
        <v>3999</v>
      </c>
      <c r="E18" s="9">
        <f>SUM(E16:E17)</f>
        <v>420</v>
      </c>
      <c r="F18" s="9">
        <f>SUM(F16:F17)</f>
        <v>29108774</v>
      </c>
    </row>
    <row r="19" ht="15" customHeight="1"/>
    <row r="20" spans="1:6" ht="18" customHeight="1">
      <c r="A20" s="97" t="s">
        <v>122</v>
      </c>
      <c r="B20" s="97"/>
      <c r="C20" s="97"/>
      <c r="D20" s="97"/>
      <c r="E20" s="97"/>
      <c r="F20" s="97"/>
    </row>
    <row r="21" spans="1:6" ht="15" customHeight="1" thickBot="1">
      <c r="A21" s="1"/>
      <c r="B21" s="1"/>
      <c r="C21" s="1"/>
      <c r="D21" s="1"/>
      <c r="E21" s="1"/>
      <c r="F21" s="1"/>
    </row>
    <row r="22" spans="2:5" ht="18" customHeight="1" thickBot="1">
      <c r="B22" s="94" t="s">
        <v>82</v>
      </c>
      <c r="C22" s="95"/>
      <c r="D22" s="28" t="s">
        <v>125</v>
      </c>
      <c r="E22" s="4" t="s">
        <v>126</v>
      </c>
    </row>
    <row r="23" spans="2:5" ht="18" customHeight="1">
      <c r="B23" s="98" t="s">
        <v>92</v>
      </c>
      <c r="C23" s="99"/>
      <c r="D23" s="7">
        <v>4490225</v>
      </c>
      <c r="E23" s="7">
        <v>2197975</v>
      </c>
    </row>
    <row r="24" spans="2:5" ht="18" customHeight="1">
      <c r="B24" s="98" t="s">
        <v>93</v>
      </c>
      <c r="C24" s="99"/>
      <c r="D24" s="6">
        <v>41665650</v>
      </c>
      <c r="E24" s="6">
        <v>54721854</v>
      </c>
    </row>
    <row r="25" spans="2:5" ht="18" customHeight="1">
      <c r="B25" s="98" t="s">
        <v>94</v>
      </c>
      <c r="C25" s="99"/>
      <c r="D25" s="6">
        <v>9574</v>
      </c>
      <c r="E25" s="6">
        <v>8944</v>
      </c>
    </row>
    <row r="26" spans="1:6" ht="18" customHeight="1">
      <c r="A26" s="1"/>
      <c r="B26" s="98" t="s">
        <v>95</v>
      </c>
      <c r="C26" s="99"/>
      <c r="D26" s="6">
        <v>111153330</v>
      </c>
      <c r="E26" s="6">
        <v>140991890</v>
      </c>
      <c r="F26" s="1"/>
    </row>
    <row r="27" spans="1:6" ht="18" customHeight="1">
      <c r="A27" s="1"/>
      <c r="B27" s="98" t="s">
        <v>127</v>
      </c>
      <c r="C27" s="99"/>
      <c r="D27" s="6">
        <v>10000000</v>
      </c>
      <c r="E27" s="6">
        <v>10000000</v>
      </c>
      <c r="F27" s="1"/>
    </row>
    <row r="28" spans="1:6" ht="18" customHeight="1">
      <c r="A28" s="1"/>
      <c r="B28" s="98" t="s">
        <v>96</v>
      </c>
      <c r="C28" s="99"/>
      <c r="D28" s="6">
        <v>6000000</v>
      </c>
      <c r="E28" s="6">
        <v>6000000</v>
      </c>
      <c r="F28" s="1"/>
    </row>
    <row r="29" spans="2:5" ht="18" customHeight="1">
      <c r="B29" s="98" t="s">
        <v>97</v>
      </c>
      <c r="C29" s="99"/>
      <c r="D29" s="6">
        <v>752314</v>
      </c>
      <c r="E29" s="6">
        <v>751690</v>
      </c>
    </row>
    <row r="30" spans="2:5" ht="18" customHeight="1">
      <c r="B30" s="98" t="s">
        <v>98</v>
      </c>
      <c r="C30" s="99"/>
      <c r="D30" s="6">
        <v>21105</v>
      </c>
      <c r="E30" s="6">
        <v>0</v>
      </c>
    </row>
    <row r="31" spans="2:5" ht="18" customHeight="1">
      <c r="B31" s="98" t="s">
        <v>99</v>
      </c>
      <c r="C31" s="99"/>
      <c r="D31" s="6">
        <v>1800000</v>
      </c>
      <c r="E31" s="6">
        <v>1800000</v>
      </c>
    </row>
    <row r="32" spans="2:5" ht="18" customHeight="1">
      <c r="B32" s="98" t="s">
        <v>100</v>
      </c>
      <c r="C32" s="99"/>
      <c r="D32" s="6">
        <v>3004164</v>
      </c>
      <c r="E32" s="6">
        <v>3004548</v>
      </c>
    </row>
    <row r="33" spans="2:5" ht="18" customHeight="1">
      <c r="B33" s="98" t="s">
        <v>137</v>
      </c>
      <c r="C33" s="99"/>
      <c r="D33" s="6">
        <v>59709400</v>
      </c>
      <c r="E33" s="6">
        <v>59709400</v>
      </c>
    </row>
    <row r="34" spans="2:5" ht="18" customHeight="1" thickBot="1">
      <c r="B34" s="98" t="s">
        <v>138</v>
      </c>
      <c r="C34" s="99"/>
      <c r="D34" s="9">
        <v>253920</v>
      </c>
      <c r="E34" s="9">
        <v>253920</v>
      </c>
    </row>
    <row r="35" spans="2:5" ht="18" customHeight="1" thickBot="1">
      <c r="B35" s="94" t="s">
        <v>88</v>
      </c>
      <c r="C35" s="95"/>
      <c r="D35" s="6">
        <f>SUM(D23:D34)</f>
        <v>238859682</v>
      </c>
      <c r="E35" s="6">
        <f>SUM(E23:E34)</f>
        <v>279440221</v>
      </c>
    </row>
    <row r="36" spans="2:5" ht="18" customHeight="1">
      <c r="B36" s="98" t="s">
        <v>101</v>
      </c>
      <c r="C36" s="99"/>
      <c r="D36" s="7">
        <v>3583150</v>
      </c>
      <c r="E36" s="7">
        <v>3533560</v>
      </c>
    </row>
    <row r="37" spans="2:5" ht="18" customHeight="1">
      <c r="B37" s="98" t="s">
        <v>102</v>
      </c>
      <c r="C37" s="99"/>
      <c r="D37" s="6">
        <v>23306014</v>
      </c>
      <c r="E37" s="6">
        <v>30190612</v>
      </c>
    </row>
    <row r="38" spans="2:5" ht="18" customHeight="1">
      <c r="B38" s="98" t="s">
        <v>103</v>
      </c>
      <c r="C38" s="99"/>
      <c r="D38" s="6">
        <v>1809400</v>
      </c>
      <c r="E38" s="6">
        <v>0</v>
      </c>
    </row>
    <row r="39" spans="2:5" ht="18" customHeight="1" thickBot="1">
      <c r="B39" s="98" t="s">
        <v>104</v>
      </c>
      <c r="C39" s="99"/>
      <c r="D39" s="9">
        <v>752314</v>
      </c>
      <c r="E39" s="9">
        <v>0</v>
      </c>
    </row>
    <row r="40" spans="2:5" ht="18" customHeight="1" thickBot="1">
      <c r="B40" s="94" t="s">
        <v>88</v>
      </c>
      <c r="C40" s="95"/>
      <c r="D40" s="11">
        <f>SUM(D36:D39)</f>
        <v>29450878</v>
      </c>
      <c r="E40" s="11">
        <f>SUM(E36:E39)</f>
        <v>33724172</v>
      </c>
    </row>
    <row r="41" spans="2:5" ht="18" customHeight="1" thickBot="1">
      <c r="B41" s="94" t="s">
        <v>105</v>
      </c>
      <c r="C41" s="95"/>
      <c r="D41" s="11">
        <f>D35-D40</f>
        <v>209408804</v>
      </c>
      <c r="E41" s="11">
        <f>E35-E40</f>
        <v>245716049</v>
      </c>
    </row>
    <row r="42" spans="3:5" ht="15" customHeight="1">
      <c r="C42" s="35"/>
      <c r="D42" s="35"/>
      <c r="E42" s="16"/>
    </row>
    <row r="43" ht="18" customHeight="1">
      <c r="A43" s="1" t="s">
        <v>123</v>
      </c>
    </row>
    <row r="44" ht="15" customHeight="1" thickBot="1"/>
    <row r="45" spans="2:5" ht="18" customHeight="1" thickBot="1">
      <c r="B45" s="28" t="s">
        <v>82</v>
      </c>
      <c r="C45" s="29" t="s">
        <v>89</v>
      </c>
      <c r="D45" s="29" t="s">
        <v>90</v>
      </c>
      <c r="E45" s="31" t="s">
        <v>86</v>
      </c>
    </row>
    <row r="46" spans="2:5" ht="18" customHeight="1" thickBot="1">
      <c r="B46" s="12" t="s">
        <v>91</v>
      </c>
      <c r="C46" s="11">
        <v>13844471</v>
      </c>
      <c r="D46" s="11">
        <v>12203736</v>
      </c>
      <c r="E46" s="33">
        <f>C46-D46</f>
        <v>1640735</v>
      </c>
    </row>
    <row r="47" spans="2:5" ht="18" customHeight="1" thickBot="1">
      <c r="B47" s="34" t="s">
        <v>88</v>
      </c>
      <c r="C47" s="9">
        <f>SUM(C46)</f>
        <v>13844471</v>
      </c>
      <c r="D47" s="9">
        <f>SUM(D46)</f>
        <v>12203736</v>
      </c>
      <c r="E47" s="9">
        <f>SUM(E46)</f>
        <v>1640735</v>
      </c>
    </row>
    <row r="48" ht="20.25" customHeight="1"/>
  </sheetData>
  <mergeCells count="33">
    <mergeCell ref="B41:C41"/>
    <mergeCell ref="B36:C36"/>
    <mergeCell ref="B37:C37"/>
    <mergeCell ref="B38:C38"/>
    <mergeCell ref="B32:C32"/>
    <mergeCell ref="B35:C35"/>
    <mergeCell ref="B39:C39"/>
    <mergeCell ref="B40:C40"/>
    <mergeCell ref="B33:C33"/>
    <mergeCell ref="B34:C34"/>
    <mergeCell ref="B28:C28"/>
    <mergeCell ref="B29:C29"/>
    <mergeCell ref="B30:C30"/>
    <mergeCell ref="B31:C31"/>
    <mergeCell ref="B24:C24"/>
    <mergeCell ref="B25:C25"/>
    <mergeCell ref="B26:C26"/>
    <mergeCell ref="B27:C27"/>
    <mergeCell ref="B23:C23"/>
    <mergeCell ref="A8:F8"/>
    <mergeCell ref="A9:F9"/>
    <mergeCell ref="A13:F13"/>
    <mergeCell ref="A20:F20"/>
    <mergeCell ref="A10:F10"/>
    <mergeCell ref="A11:F11"/>
    <mergeCell ref="A12:F12"/>
    <mergeCell ref="A6:F6"/>
    <mergeCell ref="A7:F7"/>
    <mergeCell ref="B22:C22"/>
    <mergeCell ref="A1:F1"/>
    <mergeCell ref="A2:F2"/>
    <mergeCell ref="A4:F4"/>
    <mergeCell ref="A5:F5"/>
  </mergeCells>
  <printOptions horizontalCentered="1"/>
  <pageMargins left="0.7874015748031497" right="0.7874015748031497" top="0.6299212598425197" bottom="0.4330708661417323" header="0.5118110236220472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H22" sqref="H22"/>
    </sheetView>
  </sheetViews>
  <sheetFormatPr defaultColWidth="9.00390625" defaultRowHeight="13.5"/>
  <cols>
    <col min="1" max="1" width="7.125" style="38" customWidth="1"/>
    <col min="2" max="4" width="9.00390625" style="38" customWidth="1"/>
    <col min="5" max="5" width="9.125" style="38" bestFit="1" customWidth="1"/>
    <col min="6" max="6" width="14.125" style="57" customWidth="1"/>
    <col min="7" max="7" width="2.75390625" style="38" customWidth="1"/>
    <col min="8" max="16384" width="9.00390625" style="38" customWidth="1"/>
  </cols>
  <sheetData>
    <row r="1" spans="1:7" ht="24" customHeight="1">
      <c r="A1" s="55"/>
      <c r="B1" s="56"/>
      <c r="G1" s="58"/>
    </row>
    <row r="2" ht="26.25" customHeight="1"/>
    <row r="3" spans="1:7" ht="18" customHeight="1">
      <c r="A3" s="102" t="s">
        <v>234</v>
      </c>
      <c r="B3" s="102"/>
      <c r="C3" s="102"/>
      <c r="D3" s="102"/>
      <c r="E3" s="102"/>
      <c r="F3" s="102"/>
      <c r="G3" s="102"/>
    </row>
    <row r="4" spans="1:7" ht="18" customHeight="1">
      <c r="A4" s="59"/>
      <c r="B4" s="59"/>
      <c r="C4" s="59" t="s">
        <v>235</v>
      </c>
      <c r="D4" s="59"/>
      <c r="E4" s="59"/>
      <c r="F4" s="60"/>
      <c r="G4" s="59"/>
    </row>
    <row r="5" spans="1:7" ht="18" customHeight="1">
      <c r="A5" s="59"/>
      <c r="B5" s="59"/>
      <c r="C5" s="59" t="s">
        <v>236</v>
      </c>
      <c r="D5" s="59"/>
      <c r="E5" s="59"/>
      <c r="F5" s="60"/>
      <c r="G5" s="59"/>
    </row>
    <row r="6" spans="1:7" ht="18" customHeight="1">
      <c r="A6" s="59"/>
      <c r="B6" s="59"/>
      <c r="C6" s="59" t="s">
        <v>237</v>
      </c>
      <c r="D6" s="59"/>
      <c r="E6" s="59"/>
      <c r="F6" s="60"/>
      <c r="G6" s="59"/>
    </row>
    <row r="7" spans="1:7" ht="18" customHeight="1">
      <c r="A7" s="59"/>
      <c r="B7" s="59"/>
      <c r="C7" s="59"/>
      <c r="D7" s="59"/>
      <c r="E7" s="59"/>
      <c r="F7" s="60"/>
      <c r="G7" s="59"/>
    </row>
    <row r="8" spans="1:7" ht="18" customHeight="1">
      <c r="A8" s="64"/>
      <c r="B8" s="65" t="s">
        <v>238</v>
      </c>
      <c r="C8" s="65"/>
      <c r="D8" s="65"/>
      <c r="E8" s="65"/>
      <c r="F8" s="66"/>
      <c r="G8" s="67"/>
    </row>
    <row r="9" spans="1:7" ht="18" customHeight="1">
      <c r="A9" s="68">
        <v>1</v>
      </c>
      <c r="B9" s="69" t="s">
        <v>239</v>
      </c>
      <c r="C9" s="69"/>
      <c r="D9" s="69"/>
      <c r="E9" s="69"/>
      <c r="F9" s="70">
        <f>F10+F11+F12+F13</f>
        <v>44463000</v>
      </c>
      <c r="G9" s="71"/>
    </row>
    <row r="10" spans="1:7" ht="12">
      <c r="A10" s="68"/>
      <c r="B10" s="69" t="s">
        <v>240</v>
      </c>
      <c r="C10" s="69" t="s">
        <v>241</v>
      </c>
      <c r="D10" s="72"/>
      <c r="E10" s="69"/>
      <c r="F10" s="73">
        <f>23508000+13000</f>
        <v>23521000</v>
      </c>
      <c r="G10" s="71"/>
    </row>
    <row r="11" spans="1:7" ht="12">
      <c r="A11" s="68"/>
      <c r="B11" s="69" t="s">
        <v>242</v>
      </c>
      <c r="C11" s="69" t="s">
        <v>243</v>
      </c>
      <c r="D11" s="72"/>
      <c r="E11" s="69"/>
      <c r="F11" s="73">
        <f>10790000</f>
        <v>10790000</v>
      </c>
      <c r="G11" s="71"/>
    </row>
    <row r="12" spans="1:7" ht="12">
      <c r="A12" s="68"/>
      <c r="B12" s="69" t="s">
        <v>244</v>
      </c>
      <c r="C12" s="69"/>
      <c r="D12" s="72"/>
      <c r="E12" s="69"/>
      <c r="F12" s="73">
        <f>312000+434000+7056000+1370000</f>
        <v>9172000</v>
      </c>
      <c r="G12" s="71"/>
    </row>
    <row r="13" spans="1:7" ht="12">
      <c r="A13" s="68"/>
      <c r="B13" s="69" t="s">
        <v>245</v>
      </c>
      <c r="C13" s="69"/>
      <c r="D13" s="72"/>
      <c r="E13" s="69"/>
      <c r="F13" s="73">
        <v>980000</v>
      </c>
      <c r="G13" s="71"/>
    </row>
    <row r="14" spans="1:7" ht="12">
      <c r="A14" s="68">
        <v>2</v>
      </c>
      <c r="B14" s="69" t="s">
        <v>246</v>
      </c>
      <c r="C14" s="69"/>
      <c r="D14" s="69"/>
      <c r="E14" s="69"/>
      <c r="F14" s="70">
        <v>1620000</v>
      </c>
      <c r="G14" s="71"/>
    </row>
    <row r="15" spans="1:7" ht="12">
      <c r="A15" s="68">
        <v>3</v>
      </c>
      <c r="B15" s="69" t="s">
        <v>247</v>
      </c>
      <c r="C15" s="69"/>
      <c r="D15" s="69"/>
      <c r="E15" s="69"/>
      <c r="F15" s="70">
        <v>1840000</v>
      </c>
      <c r="G15" s="71"/>
    </row>
    <row r="16" spans="1:7" ht="12">
      <c r="A16" s="68">
        <v>4</v>
      </c>
      <c r="B16" s="69" t="s">
        <v>248</v>
      </c>
      <c r="C16" s="69"/>
      <c r="D16" s="69"/>
      <c r="E16" s="69"/>
      <c r="F16" s="70">
        <v>360000</v>
      </c>
      <c r="G16" s="71"/>
    </row>
    <row r="17" spans="1:7" ht="12">
      <c r="A17" s="68">
        <v>5</v>
      </c>
      <c r="B17" s="69" t="s">
        <v>249</v>
      </c>
      <c r="C17" s="69"/>
      <c r="D17" s="69"/>
      <c r="E17" s="69"/>
      <c r="F17" s="70">
        <v>1205400</v>
      </c>
      <c r="G17" s="71"/>
    </row>
    <row r="18" spans="1:7" ht="12">
      <c r="A18" s="68">
        <v>6</v>
      </c>
      <c r="B18" s="69" t="s">
        <v>250</v>
      </c>
      <c r="C18" s="69"/>
      <c r="D18" s="69"/>
      <c r="E18" s="69"/>
      <c r="F18" s="70">
        <v>1800000</v>
      </c>
      <c r="G18" s="71"/>
    </row>
    <row r="19" spans="1:7" ht="12">
      <c r="A19" s="68">
        <v>7</v>
      </c>
      <c r="B19" s="69" t="s">
        <v>251</v>
      </c>
      <c r="C19" s="69"/>
      <c r="D19" s="69"/>
      <c r="E19" s="69"/>
      <c r="F19" s="70">
        <v>739000</v>
      </c>
      <c r="G19" s="71"/>
    </row>
    <row r="20" spans="1:13" ht="18" customHeight="1">
      <c r="A20" s="74"/>
      <c r="B20" s="75"/>
      <c r="C20" s="75" t="s">
        <v>252</v>
      </c>
      <c r="D20" s="75"/>
      <c r="E20" s="75"/>
      <c r="F20" s="76">
        <f>F9+F14++F15+F16+F17+F18+F19</f>
        <v>52027400</v>
      </c>
      <c r="G20" s="77"/>
      <c r="M20" s="57"/>
    </row>
    <row r="21" spans="1:7" ht="18" customHeight="1">
      <c r="A21" s="68"/>
      <c r="B21" s="69" t="s">
        <v>253</v>
      </c>
      <c r="C21" s="69"/>
      <c r="D21" s="69"/>
      <c r="E21" s="69"/>
      <c r="F21" s="73"/>
      <c r="G21" s="71"/>
    </row>
    <row r="22" spans="1:7" ht="18" customHeight="1">
      <c r="A22" s="68">
        <v>1</v>
      </c>
      <c r="B22" s="69" t="s">
        <v>254</v>
      </c>
      <c r="C22" s="69"/>
      <c r="D22" s="69"/>
      <c r="E22" s="69"/>
      <c r="F22" s="70">
        <f>F23+F24+F25</f>
        <v>9187405</v>
      </c>
      <c r="G22" s="71"/>
    </row>
    <row r="23" spans="1:7" ht="12">
      <c r="A23" s="68"/>
      <c r="B23" s="69" t="s">
        <v>255</v>
      </c>
      <c r="C23" s="72"/>
      <c r="D23" s="69"/>
      <c r="E23" s="69"/>
      <c r="F23" s="73">
        <v>1816500</v>
      </c>
      <c r="G23" s="71"/>
    </row>
    <row r="24" spans="1:7" ht="12">
      <c r="A24" s="68"/>
      <c r="B24" s="69" t="s">
        <v>256</v>
      </c>
      <c r="C24" s="72"/>
      <c r="D24" s="69"/>
      <c r="E24" s="69"/>
      <c r="F24" s="73">
        <v>5953605</v>
      </c>
      <c r="G24" s="71"/>
    </row>
    <row r="25" spans="1:7" ht="12">
      <c r="A25" s="68"/>
      <c r="B25" s="69" t="s">
        <v>257</v>
      </c>
      <c r="C25" s="72"/>
      <c r="D25" s="69"/>
      <c r="E25" s="69"/>
      <c r="F25" s="73">
        <v>1417300</v>
      </c>
      <c r="G25" s="71"/>
    </row>
    <row r="26" spans="1:7" ht="12">
      <c r="A26" s="68">
        <v>2</v>
      </c>
      <c r="B26" s="69" t="s">
        <v>258</v>
      </c>
      <c r="C26" s="69"/>
      <c r="D26" s="69"/>
      <c r="E26" s="69"/>
      <c r="F26" s="70">
        <v>600250</v>
      </c>
      <c r="G26" s="71"/>
    </row>
    <row r="27" spans="1:7" ht="12">
      <c r="A27" s="68">
        <v>3</v>
      </c>
      <c r="B27" s="69" t="s">
        <v>259</v>
      </c>
      <c r="C27" s="69"/>
      <c r="D27" s="69"/>
      <c r="E27" s="69"/>
      <c r="F27" s="70">
        <v>4828359</v>
      </c>
      <c r="G27" s="71"/>
    </row>
    <row r="28" spans="1:7" ht="12">
      <c r="A28" s="68">
        <v>4</v>
      </c>
      <c r="B28" s="69" t="s">
        <v>260</v>
      </c>
      <c r="C28" s="69"/>
      <c r="D28" s="69"/>
      <c r="E28" s="69"/>
      <c r="F28" s="70">
        <v>11904056</v>
      </c>
      <c r="G28" s="71"/>
    </row>
    <row r="29" spans="1:7" ht="12">
      <c r="A29" s="68">
        <v>5</v>
      </c>
      <c r="B29" s="69" t="s">
        <v>261</v>
      </c>
      <c r="C29" s="69"/>
      <c r="D29" s="69"/>
      <c r="E29" s="69"/>
      <c r="F29" s="70">
        <v>9048643</v>
      </c>
      <c r="G29" s="71"/>
    </row>
    <row r="30" spans="1:7" ht="12">
      <c r="A30" s="68">
        <v>6</v>
      </c>
      <c r="B30" s="69" t="s">
        <v>262</v>
      </c>
      <c r="C30" s="69"/>
      <c r="D30" s="69"/>
      <c r="E30" s="69"/>
      <c r="F30" s="70">
        <v>3115388</v>
      </c>
      <c r="G30" s="71"/>
    </row>
    <row r="31" spans="1:7" ht="12" customHeight="1">
      <c r="A31" s="68">
        <v>7</v>
      </c>
      <c r="B31" s="69" t="s">
        <v>263</v>
      </c>
      <c r="C31" s="69"/>
      <c r="D31" s="69"/>
      <c r="E31" s="69"/>
      <c r="F31" s="70">
        <v>2843400</v>
      </c>
      <c r="G31" s="71"/>
    </row>
    <row r="32" spans="1:7" ht="12" customHeight="1">
      <c r="A32" s="68">
        <v>8</v>
      </c>
      <c r="B32" s="69" t="s">
        <v>264</v>
      </c>
      <c r="C32" s="69"/>
      <c r="D32" s="69"/>
      <c r="E32" s="69"/>
      <c r="F32" s="70">
        <v>4629330</v>
      </c>
      <c r="G32" s="71"/>
    </row>
    <row r="33" spans="1:7" ht="12" customHeight="1">
      <c r="A33" s="68">
        <v>9</v>
      </c>
      <c r="B33" s="69" t="s">
        <v>265</v>
      </c>
      <c r="C33" s="69"/>
      <c r="D33" s="69"/>
      <c r="E33" s="69"/>
      <c r="F33" s="70">
        <v>951593</v>
      </c>
      <c r="G33" s="71"/>
    </row>
    <row r="34" spans="1:7" ht="12" customHeight="1">
      <c r="A34" s="68">
        <v>10</v>
      </c>
      <c r="B34" s="69" t="s">
        <v>251</v>
      </c>
      <c r="C34" s="72"/>
      <c r="D34" s="69"/>
      <c r="E34" s="71"/>
      <c r="F34" s="70">
        <v>2719606</v>
      </c>
      <c r="G34" s="71"/>
    </row>
    <row r="35" spans="1:7" ht="12">
      <c r="A35" s="68">
        <v>11</v>
      </c>
      <c r="B35" s="69" t="s">
        <v>266</v>
      </c>
      <c r="C35" s="72"/>
      <c r="D35" s="69"/>
      <c r="E35" s="71"/>
      <c r="F35" s="70">
        <v>1604400</v>
      </c>
      <c r="G35" s="71"/>
    </row>
    <row r="36" spans="1:7" ht="12">
      <c r="A36" s="78">
        <v>12</v>
      </c>
      <c r="B36" s="79" t="s">
        <v>267</v>
      </c>
      <c r="C36" s="79"/>
      <c r="D36" s="79"/>
      <c r="E36" s="79"/>
      <c r="F36" s="80">
        <v>90300</v>
      </c>
      <c r="G36" s="81"/>
    </row>
    <row r="37" spans="1:7" ht="18" customHeight="1">
      <c r="A37" s="78"/>
      <c r="B37" s="79"/>
      <c r="C37" s="79" t="s">
        <v>252</v>
      </c>
      <c r="D37" s="79"/>
      <c r="E37" s="79"/>
      <c r="F37" s="82">
        <f>F22+F26+F27+F28+F29+F30+F31+F32+F33+F34+F35+F36</f>
        <v>51522730</v>
      </c>
      <c r="G37" s="81"/>
    </row>
    <row r="38" spans="1:7" ht="18" customHeight="1">
      <c r="A38" s="69"/>
      <c r="B38" s="69"/>
      <c r="C38" s="69"/>
      <c r="D38" s="69"/>
      <c r="E38" s="69"/>
      <c r="F38" s="83"/>
      <c r="G38" s="69"/>
    </row>
    <row r="39" spans="1:6" s="84" customFormat="1" ht="19.5" customHeight="1">
      <c r="A39" s="100" t="s">
        <v>268</v>
      </c>
      <c r="B39" s="101"/>
      <c r="C39" s="101"/>
      <c r="D39" s="101"/>
      <c r="E39" s="101"/>
      <c r="F39" s="101"/>
    </row>
    <row r="40" spans="1:6" s="84" customFormat="1" ht="19.5" customHeight="1">
      <c r="A40" s="37" t="s">
        <v>269</v>
      </c>
      <c r="B40" s="37"/>
      <c r="C40" s="37"/>
      <c r="D40" s="37"/>
      <c r="E40" s="37"/>
      <c r="F40" s="85"/>
    </row>
    <row r="41" spans="1:6" ht="19.5" customHeight="1">
      <c r="A41" s="86" t="s">
        <v>270</v>
      </c>
      <c r="B41" s="86"/>
      <c r="C41" s="86"/>
      <c r="D41" s="86"/>
      <c r="E41" s="86"/>
      <c r="F41" s="87"/>
    </row>
  </sheetData>
  <mergeCells count="2">
    <mergeCell ref="A39:F39"/>
    <mergeCell ref="A3:G3"/>
  </mergeCells>
  <printOptions horizontalCentered="1"/>
  <pageMargins left="0.7874015748031497" right="0.7874015748031497" top="0.984251968503937" bottom="0.984251968503937" header="0.5118110236220472" footer="0.5118110236220472"/>
  <pageSetup firstPageNumber="10" useFirstPageNumber="1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斎藤良夫税理士事務所</dc:creator>
  <cp:keywords/>
  <dc:description/>
  <cp:lastModifiedBy>JPA02</cp:lastModifiedBy>
  <cp:lastPrinted>2006-06-28T02:38:12Z</cp:lastPrinted>
  <dcterms:created xsi:type="dcterms:W3CDTF">2003-10-08T01:39:46Z</dcterms:created>
  <dcterms:modified xsi:type="dcterms:W3CDTF">2006-05-09T02:52:54Z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