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70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<sst xmlns="http://schemas.openxmlformats.org/spreadsheetml/2006/main" count="87" uniqueCount="87">
  <si>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 xml:space="preserve">                   社団法人日本心理学会</t>
  </si>
  <si>
    <t xml:space="preserve"> (単位:円)</t>
  </si>
  <si>
    <t>科    目</t>
  </si>
  <si>
    <t>差  額</t>
  </si>
  <si>
    <t>備   考</t>
  </si>
  <si>
    <t>Ⅰ 収入の部</t>
  </si>
  <si>
    <t xml:space="preserve">  1 基本財産運用収入</t>
  </si>
  <si>
    <t xml:space="preserve">  2 会費収入</t>
  </si>
  <si>
    <t xml:space="preserve">      正会員会費収入</t>
  </si>
  <si>
    <t>納入率90％を見込む</t>
  </si>
  <si>
    <t xml:space="preserve">      入会金</t>
  </si>
  <si>
    <t>新入会員（5,000円×400名）</t>
  </si>
  <si>
    <t xml:space="preserve">      賛助会員会費収入</t>
  </si>
  <si>
    <t xml:space="preserve">  3 事業収入</t>
  </si>
  <si>
    <t xml:space="preserve">      学術集会開催収入</t>
  </si>
  <si>
    <t xml:space="preserve">      認定心理士資格審査･認定料収入</t>
  </si>
  <si>
    <t>3,000名×40,000円</t>
  </si>
  <si>
    <t xml:space="preserve">      機関誌購読料</t>
  </si>
  <si>
    <t xml:space="preserve">      機関誌広告料</t>
  </si>
  <si>
    <t xml:space="preserve">  4 雑収入</t>
  </si>
  <si>
    <t>含む認定の手引き（＠1,500円）</t>
  </si>
  <si>
    <t xml:space="preserve">      雑収入</t>
  </si>
  <si>
    <t xml:space="preserve">      退職金積立金取崩し</t>
  </si>
  <si>
    <t xml:space="preserve">      受取利息</t>
  </si>
  <si>
    <t xml:space="preserve">      保証金解約収入</t>
  </si>
  <si>
    <t xml:space="preserve">    当期収入合計(A)</t>
  </si>
  <si>
    <t xml:space="preserve">    前期繰越収支差額</t>
  </si>
  <si>
    <t xml:space="preserve">    収入合計(B)</t>
  </si>
  <si>
    <t>Ⅱ 支出の部</t>
  </si>
  <si>
    <t xml:space="preserve">  1 事業費</t>
  </si>
  <si>
    <t xml:space="preserve">      学術集会の開催</t>
  </si>
  <si>
    <t xml:space="preserve">        学術集会開催経費</t>
  </si>
  <si>
    <t>第72回大会</t>
  </si>
  <si>
    <t xml:space="preserve">        準備委員会経費</t>
  </si>
  <si>
    <t>第72回大会準備委員会</t>
  </si>
  <si>
    <t>　　　　学術集会会員管理費</t>
  </si>
  <si>
    <t xml:space="preserve">        公開講演会経費</t>
  </si>
  <si>
    <t xml:space="preserve">      出版物刊行費</t>
  </si>
  <si>
    <t xml:space="preserve">        機関誌刊行費</t>
  </si>
  <si>
    <t>　　　　編集事務システム管理費</t>
  </si>
  <si>
    <t xml:space="preserve">        ワールド刊行費</t>
  </si>
  <si>
    <t>　　　  名簿刊行費</t>
  </si>
  <si>
    <t xml:space="preserve">      研究の奨励</t>
  </si>
  <si>
    <t>　　　　国際賞</t>
  </si>
  <si>
    <t>　　　　研究集会等支援</t>
  </si>
  <si>
    <t>　　　広報関係費</t>
  </si>
  <si>
    <t xml:space="preserve">      資格認定業務費</t>
  </si>
  <si>
    <t xml:space="preserve">        認定業務事務経費</t>
  </si>
  <si>
    <t>認定業務に係る給与・退職金一部・委員会・消耗品・諸経費等</t>
  </si>
  <si>
    <t xml:space="preserve">        教育・研修・出版</t>
  </si>
  <si>
    <t>青少年向け講座、教育講演会等</t>
  </si>
  <si>
    <t xml:space="preserve">      関係学術団体との連絡協力</t>
  </si>
  <si>
    <t>IUPsyS、ITC分担金、国際会議出席費</t>
  </si>
  <si>
    <t>　　　　日心連検定事業特別協力金</t>
  </si>
  <si>
    <t xml:space="preserve">      租税公課</t>
  </si>
  <si>
    <t>平成19年度収益に対して</t>
  </si>
  <si>
    <t xml:space="preserve">      新規事業の企画費</t>
  </si>
  <si>
    <t xml:space="preserve">  2 管理費</t>
  </si>
  <si>
    <t xml:space="preserve">      給料手当て</t>
  </si>
  <si>
    <t xml:space="preserve">      福利厚生費</t>
  </si>
  <si>
    <t xml:space="preserve">      会議費</t>
  </si>
  <si>
    <t xml:space="preserve">      旅費交通費</t>
  </si>
  <si>
    <t xml:space="preserve">      通信運搬費</t>
  </si>
  <si>
    <t xml:space="preserve">      消耗品費</t>
  </si>
  <si>
    <t xml:space="preserve">      事務室賃借料</t>
  </si>
  <si>
    <t>　　　光熱水料費</t>
  </si>
  <si>
    <t xml:space="preserve">      電算費</t>
  </si>
  <si>
    <t xml:space="preserve">      代議員・理事選挙費</t>
  </si>
  <si>
    <t xml:space="preserve">      保証金支出</t>
  </si>
  <si>
    <t>　　　雑費</t>
  </si>
  <si>
    <t>　3 電算システム構築費</t>
  </si>
  <si>
    <t xml:space="preserve">  5 退職金</t>
  </si>
  <si>
    <t>　　当期支出合計（C)</t>
  </si>
  <si>
    <t xml:space="preserve">    当期収支差額(A)-(C)</t>
  </si>
  <si>
    <t xml:space="preserve">    次期繰越収支差額(B)-(C)</t>
  </si>
  <si>
    <t>・前事務局長の退職金（昨年度の予算に計上されていなかったため)
・事務局統合のための支出</t>
  </si>
  <si>
    <t>以上の支出を勘案して予算書を一部修正いたしました。</t>
  </si>
  <si>
    <t>　　　　　　　　　　　　　　   平成20年４月１日から平成21年３月31日まで</t>
  </si>
  <si>
    <t>平成20年度
予算</t>
  </si>
  <si>
    <t>平成19年度
予算</t>
  </si>
  <si>
    <t xml:space="preserve">        優秀論文賞関連支出</t>
  </si>
  <si>
    <t xml:space="preserve">   　   関係学術団体との連絡協力</t>
  </si>
  <si>
    <t xml:space="preserve">  4 退職金積立金</t>
  </si>
  <si>
    <t>　6 国際交流基金引当金　　　　</t>
  </si>
  <si>
    <t>　7 備品購入費</t>
  </si>
  <si>
    <t xml:space="preserve">  8 予備費</t>
  </si>
  <si>
    <t>　　平成20年度収支予算書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</si>
</sst>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</numFmts>
  <fonts count="10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8"/>
      <name val="ＭＳ 明朝"/>
      <family val="1"/>
    </font>
    <font>
      <b/>
      <sz val="18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shrinkToFit="1"/>
    </xf>
    <xf numFmtId="0" fontId="1" fillId="0" borderId="3" xfId="0" applyFont="1" applyBorder="1" applyAlignment="1">
      <alignment/>
    </xf>
    <xf numFmtId="3" fontId="6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shrinkToFit="1"/>
    </xf>
    <xf numFmtId="0" fontId="1" fillId="0" borderId="3" xfId="0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shrinkToFit="1"/>
    </xf>
    <xf numFmtId="3" fontId="1" fillId="0" borderId="3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/>
    </xf>
    <xf numFmtId="3" fontId="6" fillId="0" borderId="4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shrinkToFit="1"/>
    </xf>
    <xf numFmtId="0" fontId="1" fillId="0" borderId="1" xfId="0" applyFont="1" applyBorder="1" applyAlignment="1">
      <alignment/>
    </xf>
    <xf numFmtId="176" fontId="6" fillId="0" borderId="1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176" fontId="9" fillId="0" borderId="3" xfId="0" applyNumberFormat="1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0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44.125" style="42" customWidth="1"/>
    <col min="2" max="4" width="24.625" style="42" customWidth="1"/>
    <col min="5" max="5" width="32.75390625" style="42" customWidth="1"/>
    <col min="6" max="7" width="14.625" style="42" customWidth="1"/>
    <col min="8" max="16384" width="9.00390625" style="42" customWidth="1"/>
  </cols>
  <sheetData>
    <row r="1" spans="1:5" s="6" customFormat="1" ht="21" customHeight="1">
      <c r="A1" s="1"/>
      <c r="B1" s="2" t="s">
        <v>86</v>
      </c>
      <c r="C1" s="3"/>
      <c r="D1" s="4"/>
      <c r="E1" s="5"/>
    </row>
    <row r="2" spans="1:4" s="6" customFormat="1" ht="16.5" customHeight="1">
      <c r="A2" s="1"/>
      <c r="C2" s="7"/>
      <c r="D2" s="1" t="s">
        <v>0</v>
      </c>
    </row>
    <row r="3" spans="1:5" s="6" customFormat="1" ht="18" customHeight="1">
      <c r="A3" s="8" t="s">
        <v>77</v>
      </c>
      <c r="E3" s="9" t="s">
        <v>1</v>
      </c>
    </row>
    <row r="4" spans="1:5" s="13" customFormat="1" ht="34.5">
      <c r="A4" s="10" t="s">
        <v>2</v>
      </c>
      <c r="B4" s="11" t="s">
        <v>78</v>
      </c>
      <c r="C4" s="11" t="s">
        <v>79</v>
      </c>
      <c r="D4" s="10" t="s">
        <v>3</v>
      </c>
      <c r="E4" s="12" t="s">
        <v>4</v>
      </c>
    </row>
    <row r="5" spans="1:5" s="6" customFormat="1" ht="19.5" customHeight="1">
      <c r="A5" s="14" t="s">
        <v>5</v>
      </c>
      <c r="B5" s="15"/>
      <c r="C5" s="15"/>
      <c r="D5" s="15"/>
      <c r="E5" s="16"/>
    </row>
    <row r="6" spans="1:5" s="6" customFormat="1" ht="19.5" customHeight="1">
      <c r="A6" s="17" t="s">
        <v>6</v>
      </c>
      <c r="B6" s="18">
        <v>10000</v>
      </c>
      <c r="C6" s="18">
        <v>10000</v>
      </c>
      <c r="D6" s="19">
        <f aca="true" t="shared" si="0" ref="D6:D23">B6-C6</f>
        <v>0</v>
      </c>
      <c r="E6" s="20"/>
    </row>
    <row r="7" spans="1:5" s="6" customFormat="1" ht="19.5" customHeight="1">
      <c r="A7" s="17" t="s">
        <v>7</v>
      </c>
      <c r="B7" s="18">
        <f>B8+B10+B9</f>
        <v>77500000</v>
      </c>
      <c r="C7" s="18">
        <f>C8+C10+C9</f>
        <v>76500000</v>
      </c>
      <c r="D7" s="19">
        <f t="shared" si="0"/>
        <v>1000000</v>
      </c>
      <c r="E7" s="21"/>
    </row>
    <row r="8" spans="1:5" s="6" customFormat="1" ht="19.5" customHeight="1">
      <c r="A8" s="17" t="s">
        <v>8</v>
      </c>
      <c r="B8" s="22">
        <v>75000000</v>
      </c>
      <c r="C8" s="22">
        <v>74000000</v>
      </c>
      <c r="D8" s="22">
        <f t="shared" si="0"/>
        <v>1000000</v>
      </c>
      <c r="E8" s="20" t="s">
        <v>9</v>
      </c>
    </row>
    <row r="9" spans="1:5" s="6" customFormat="1" ht="19.5" customHeight="1">
      <c r="A9" s="17" t="s">
        <v>10</v>
      </c>
      <c r="B9" s="22">
        <v>2000000</v>
      </c>
      <c r="C9" s="22">
        <v>2000000</v>
      </c>
      <c r="D9" s="22">
        <f t="shared" si="0"/>
        <v>0</v>
      </c>
      <c r="E9" s="20" t="s">
        <v>11</v>
      </c>
    </row>
    <row r="10" spans="1:5" s="6" customFormat="1" ht="19.5" customHeight="1">
      <c r="A10" s="17" t="s">
        <v>12</v>
      </c>
      <c r="B10" s="22">
        <v>500000</v>
      </c>
      <c r="C10" s="22">
        <v>500000</v>
      </c>
      <c r="D10" s="22">
        <f t="shared" si="0"/>
        <v>0</v>
      </c>
      <c r="E10" s="20"/>
    </row>
    <row r="11" spans="1:5" s="6" customFormat="1" ht="19.5" customHeight="1">
      <c r="A11" s="17" t="s">
        <v>13</v>
      </c>
      <c r="B11" s="19">
        <f>SUM(B12:B15)</f>
        <v>165000000</v>
      </c>
      <c r="C11" s="19">
        <f>SUM(C12:C15)</f>
        <v>165000000</v>
      </c>
      <c r="D11" s="19">
        <f t="shared" si="0"/>
        <v>0</v>
      </c>
      <c r="E11" s="20"/>
    </row>
    <row r="12" spans="1:5" s="6" customFormat="1" ht="19.5" customHeight="1">
      <c r="A12" s="17" t="s">
        <v>14</v>
      </c>
      <c r="B12" s="22">
        <v>35000000</v>
      </c>
      <c r="C12" s="22">
        <v>35000000</v>
      </c>
      <c r="D12" s="22">
        <f t="shared" si="0"/>
        <v>0</v>
      </c>
      <c r="E12" s="20"/>
    </row>
    <row r="13" spans="1:5" s="6" customFormat="1" ht="19.5" customHeight="1">
      <c r="A13" s="23" t="s">
        <v>15</v>
      </c>
      <c r="B13" s="24">
        <f>40000*3000</f>
        <v>120000000</v>
      </c>
      <c r="C13" s="24">
        <v>120000000</v>
      </c>
      <c r="D13" s="22">
        <f t="shared" si="0"/>
        <v>0</v>
      </c>
      <c r="E13" s="20" t="s">
        <v>16</v>
      </c>
    </row>
    <row r="14" spans="1:5" s="6" customFormat="1" ht="19.5" customHeight="1">
      <c r="A14" s="17" t="s">
        <v>17</v>
      </c>
      <c r="B14" s="24">
        <v>9000000</v>
      </c>
      <c r="C14" s="24">
        <v>9000000</v>
      </c>
      <c r="D14" s="22">
        <f t="shared" si="0"/>
        <v>0</v>
      </c>
      <c r="E14" s="20"/>
    </row>
    <row r="15" spans="1:5" s="6" customFormat="1" ht="19.5" customHeight="1">
      <c r="A15" s="17" t="s">
        <v>18</v>
      </c>
      <c r="B15" s="24">
        <v>1000000</v>
      </c>
      <c r="C15" s="24">
        <v>1000000</v>
      </c>
      <c r="D15" s="22">
        <f t="shared" si="0"/>
        <v>0</v>
      </c>
      <c r="E15" s="20"/>
    </row>
    <row r="16" spans="1:5" s="6" customFormat="1" ht="19.5" customHeight="1">
      <c r="A16" s="17" t="s">
        <v>19</v>
      </c>
      <c r="B16" s="18">
        <f>SUM(B17:B20)</f>
        <v>19700000</v>
      </c>
      <c r="C16" s="18">
        <f>SUM(C17:C19)</f>
        <v>7100000</v>
      </c>
      <c r="D16" s="19">
        <f t="shared" si="0"/>
        <v>12600000</v>
      </c>
      <c r="E16" s="20" t="s">
        <v>20</v>
      </c>
    </row>
    <row r="17" spans="1:5" s="6" customFormat="1" ht="19.5" customHeight="1">
      <c r="A17" s="17" t="s">
        <v>21</v>
      </c>
      <c r="B17" s="24">
        <v>7000000</v>
      </c>
      <c r="C17" s="24">
        <v>7000000</v>
      </c>
      <c r="D17" s="22">
        <f t="shared" si="0"/>
        <v>0</v>
      </c>
      <c r="E17" s="20"/>
    </row>
    <row r="18" spans="1:5" s="6" customFormat="1" ht="19.5" customHeight="1">
      <c r="A18" s="17" t="s">
        <v>22</v>
      </c>
      <c r="B18" s="24">
        <v>9200000</v>
      </c>
      <c r="C18" s="24">
        <v>0</v>
      </c>
      <c r="D18" s="22">
        <f>B18-C18</f>
        <v>9200000</v>
      </c>
      <c r="E18" s="20"/>
    </row>
    <row r="19" spans="1:5" s="6" customFormat="1" ht="19.5" customHeight="1">
      <c r="A19" s="17" t="s">
        <v>23</v>
      </c>
      <c r="B19" s="24">
        <v>100000</v>
      </c>
      <c r="C19" s="24">
        <v>100000</v>
      </c>
      <c r="D19" s="22">
        <f t="shared" si="0"/>
        <v>0</v>
      </c>
      <c r="E19" s="20"/>
    </row>
    <row r="20" spans="1:5" s="6" customFormat="1" ht="19.5" customHeight="1">
      <c r="A20" s="17" t="s">
        <v>24</v>
      </c>
      <c r="B20" s="24">
        <v>3400000</v>
      </c>
      <c r="C20" s="24">
        <v>0</v>
      </c>
      <c r="D20" s="22">
        <f t="shared" si="0"/>
        <v>3400000</v>
      </c>
      <c r="E20" s="20"/>
    </row>
    <row r="21" spans="1:5" s="6" customFormat="1" ht="19.5" customHeight="1">
      <c r="A21" s="14" t="s">
        <v>25</v>
      </c>
      <c r="B21" s="25">
        <f>B6+B7+B11+B16</f>
        <v>262210000</v>
      </c>
      <c r="C21" s="25">
        <f>C6+C7+C11+C16</f>
        <v>248610000</v>
      </c>
      <c r="D21" s="25">
        <f t="shared" si="0"/>
        <v>13600000</v>
      </c>
      <c r="E21" s="16"/>
    </row>
    <row r="22" spans="1:5" s="6" customFormat="1" ht="19.5" customHeight="1">
      <c r="A22" s="26" t="s">
        <v>26</v>
      </c>
      <c r="B22" s="27">
        <v>288913504</v>
      </c>
      <c r="C22" s="27">
        <v>264547787</v>
      </c>
      <c r="D22" s="28">
        <f t="shared" si="0"/>
        <v>24365717</v>
      </c>
      <c r="E22" s="29"/>
    </row>
    <row r="23" spans="1:5" s="6" customFormat="1" ht="19.5" customHeight="1">
      <c r="A23" s="30" t="s">
        <v>27</v>
      </c>
      <c r="B23" s="31">
        <f>SUM(B21:B22)</f>
        <v>551123504</v>
      </c>
      <c r="C23" s="31">
        <f>SUM(C21:C22)</f>
        <v>513157787</v>
      </c>
      <c r="D23" s="31">
        <f t="shared" si="0"/>
        <v>37965717</v>
      </c>
      <c r="E23" s="16"/>
    </row>
    <row r="24" spans="1:5" s="6" customFormat="1" ht="19.5" customHeight="1">
      <c r="A24" s="17" t="s">
        <v>28</v>
      </c>
      <c r="B24" s="21"/>
      <c r="C24" s="21"/>
      <c r="D24" s="22"/>
      <c r="E24" s="16"/>
    </row>
    <row r="25" spans="1:5" s="6" customFormat="1" ht="19.5" customHeight="1">
      <c r="A25" s="17" t="s">
        <v>29</v>
      </c>
      <c r="B25" s="32">
        <f>B26+B31+B36+B40+B41+B44+B47+B48</f>
        <v>239200000</v>
      </c>
      <c r="C25" s="32">
        <f>C26+C31+C36+C41+C44+C47+C48+C40</f>
        <v>216900000</v>
      </c>
      <c r="D25" s="19">
        <f aca="true" t="shared" si="1" ref="D25:D70">B25-C25</f>
        <v>22300000</v>
      </c>
      <c r="E25" s="20"/>
    </row>
    <row r="26" spans="1:5" s="6" customFormat="1" ht="19.5" customHeight="1">
      <c r="A26" s="17" t="s">
        <v>30</v>
      </c>
      <c r="B26" s="33">
        <f>SUM(B27:B30)</f>
        <v>43000000</v>
      </c>
      <c r="C26" s="33">
        <f>SUM(C27:C30)</f>
        <v>43000000</v>
      </c>
      <c r="D26" s="22">
        <f t="shared" si="1"/>
        <v>0</v>
      </c>
      <c r="E26" s="20"/>
    </row>
    <row r="27" spans="1:5" s="6" customFormat="1" ht="19.5" customHeight="1">
      <c r="A27" s="17" t="s">
        <v>31</v>
      </c>
      <c r="B27" s="33">
        <v>35000000</v>
      </c>
      <c r="C27" s="33">
        <v>35000000</v>
      </c>
      <c r="D27" s="22">
        <f t="shared" si="1"/>
        <v>0</v>
      </c>
      <c r="E27" s="20" t="s">
        <v>32</v>
      </c>
    </row>
    <row r="28" spans="1:5" s="6" customFormat="1" ht="19.5" customHeight="1">
      <c r="A28" s="17" t="s">
        <v>33</v>
      </c>
      <c r="B28" s="33">
        <v>1800000</v>
      </c>
      <c r="C28" s="33">
        <v>1800000</v>
      </c>
      <c r="D28" s="22">
        <f t="shared" si="1"/>
        <v>0</v>
      </c>
      <c r="E28" s="20" t="s">
        <v>34</v>
      </c>
    </row>
    <row r="29" spans="1:5" s="6" customFormat="1" ht="19.5" customHeight="1">
      <c r="A29" s="17" t="s">
        <v>35</v>
      </c>
      <c r="B29" s="33">
        <v>1200000</v>
      </c>
      <c r="C29" s="33">
        <v>1200000</v>
      </c>
      <c r="D29" s="22">
        <f t="shared" si="1"/>
        <v>0</v>
      </c>
      <c r="E29" s="20"/>
    </row>
    <row r="30" spans="1:5" s="6" customFormat="1" ht="19.5" customHeight="1">
      <c r="A30" s="17" t="s">
        <v>36</v>
      </c>
      <c r="B30" s="33">
        <v>5000000</v>
      </c>
      <c r="C30" s="33">
        <v>5000000</v>
      </c>
      <c r="D30" s="22">
        <f t="shared" si="1"/>
        <v>0</v>
      </c>
      <c r="E30" s="20"/>
    </row>
    <row r="31" spans="1:5" s="6" customFormat="1" ht="19.5" customHeight="1">
      <c r="A31" s="17" t="s">
        <v>37</v>
      </c>
      <c r="B31" s="33">
        <f>SUM(B32:B35)</f>
        <v>53300000</v>
      </c>
      <c r="C31" s="33">
        <f>SUM(C32:C35)</f>
        <v>45500000</v>
      </c>
      <c r="D31" s="22">
        <f t="shared" si="1"/>
        <v>7800000</v>
      </c>
      <c r="E31" s="20"/>
    </row>
    <row r="32" spans="1:5" s="6" customFormat="1" ht="19.5" customHeight="1">
      <c r="A32" s="17" t="s">
        <v>38</v>
      </c>
      <c r="B32" s="33">
        <v>32000000</v>
      </c>
      <c r="C32" s="33">
        <v>32000000</v>
      </c>
      <c r="D32" s="22">
        <f t="shared" si="1"/>
        <v>0</v>
      </c>
      <c r="E32" s="20"/>
    </row>
    <row r="33" spans="1:5" s="6" customFormat="1" ht="19.5" customHeight="1">
      <c r="A33" s="17" t="s">
        <v>39</v>
      </c>
      <c r="B33" s="33">
        <v>3500000</v>
      </c>
      <c r="C33" s="33">
        <v>3500000</v>
      </c>
      <c r="D33" s="22">
        <f t="shared" si="1"/>
        <v>0</v>
      </c>
      <c r="E33" s="20"/>
    </row>
    <row r="34" spans="1:5" s="6" customFormat="1" ht="19.5" customHeight="1">
      <c r="A34" s="17" t="s">
        <v>40</v>
      </c>
      <c r="B34" s="33">
        <v>10000000</v>
      </c>
      <c r="C34" s="33">
        <v>10000000</v>
      </c>
      <c r="D34" s="22">
        <f t="shared" si="1"/>
        <v>0</v>
      </c>
      <c r="E34" s="20"/>
    </row>
    <row r="35" spans="1:5" s="6" customFormat="1" ht="19.5" customHeight="1">
      <c r="A35" s="17" t="s">
        <v>41</v>
      </c>
      <c r="B35" s="33">
        <v>7800000</v>
      </c>
      <c r="C35" s="33">
        <v>0</v>
      </c>
      <c r="D35" s="22">
        <f t="shared" si="1"/>
        <v>7800000</v>
      </c>
      <c r="E35" s="20"/>
    </row>
    <row r="36" spans="1:5" s="6" customFormat="1" ht="19.5" customHeight="1">
      <c r="A36" s="17" t="s">
        <v>42</v>
      </c>
      <c r="B36" s="33">
        <f>SUM(B37:B39)</f>
        <v>4400000</v>
      </c>
      <c r="C36" s="33">
        <f>SUM(C37:C39)</f>
        <v>4400000</v>
      </c>
      <c r="D36" s="22">
        <f t="shared" si="1"/>
        <v>0</v>
      </c>
      <c r="E36" s="20"/>
    </row>
    <row r="37" spans="1:5" s="6" customFormat="1" ht="19.5" customHeight="1">
      <c r="A37" s="17" t="s">
        <v>80</v>
      </c>
      <c r="B37" s="33">
        <v>1200000</v>
      </c>
      <c r="C37" s="33">
        <v>1200000</v>
      </c>
      <c r="D37" s="22">
        <f t="shared" si="1"/>
        <v>0</v>
      </c>
      <c r="E37" s="20"/>
    </row>
    <row r="38" spans="1:5" s="6" customFormat="1" ht="19.5" customHeight="1">
      <c r="A38" s="17" t="s">
        <v>43</v>
      </c>
      <c r="B38" s="33">
        <v>1200000</v>
      </c>
      <c r="C38" s="33">
        <v>1200000</v>
      </c>
      <c r="D38" s="22">
        <f t="shared" si="1"/>
        <v>0</v>
      </c>
      <c r="E38" s="20"/>
    </row>
    <row r="39" spans="1:5" s="6" customFormat="1" ht="19.5" customHeight="1">
      <c r="A39" s="17" t="s">
        <v>44</v>
      </c>
      <c r="B39" s="33">
        <v>2000000</v>
      </c>
      <c r="C39" s="33">
        <v>2000000</v>
      </c>
      <c r="D39" s="22">
        <f t="shared" si="1"/>
        <v>0</v>
      </c>
      <c r="E39" s="20"/>
    </row>
    <row r="40" spans="1:5" s="6" customFormat="1" ht="19.5" customHeight="1">
      <c r="A40" s="17" t="s">
        <v>45</v>
      </c>
      <c r="B40" s="33">
        <v>2000000</v>
      </c>
      <c r="C40" s="33">
        <v>4000000</v>
      </c>
      <c r="D40" s="22">
        <f t="shared" si="1"/>
        <v>-2000000</v>
      </c>
      <c r="E40" s="20"/>
    </row>
    <row r="41" spans="1:5" s="6" customFormat="1" ht="19.5" customHeight="1">
      <c r="A41" s="17" t="s">
        <v>46</v>
      </c>
      <c r="B41" s="24">
        <f>SUM(B42:B43)</f>
        <v>99500000</v>
      </c>
      <c r="C41" s="24">
        <f>SUM(C42:C43)</f>
        <v>90000000</v>
      </c>
      <c r="D41" s="22">
        <f t="shared" si="1"/>
        <v>9500000</v>
      </c>
      <c r="E41" s="20"/>
    </row>
    <row r="42" spans="1:5" s="37" customFormat="1" ht="32.25" customHeight="1">
      <c r="A42" s="34" t="s">
        <v>47</v>
      </c>
      <c r="B42" s="35">
        <f>65000000+14500000</f>
        <v>79500000</v>
      </c>
      <c r="C42" s="35">
        <v>70000000</v>
      </c>
      <c r="D42" s="36">
        <f t="shared" si="1"/>
        <v>9500000</v>
      </c>
      <c r="E42" s="44" t="s">
        <v>48</v>
      </c>
    </row>
    <row r="43" spans="1:5" s="6" customFormat="1" ht="19.5" customHeight="1">
      <c r="A43" s="17" t="s">
        <v>49</v>
      </c>
      <c r="B43" s="24">
        <v>20000000</v>
      </c>
      <c r="C43" s="24">
        <v>20000000</v>
      </c>
      <c r="D43" s="22">
        <f t="shared" si="1"/>
        <v>0</v>
      </c>
      <c r="E43" s="20" t="s">
        <v>50</v>
      </c>
    </row>
    <row r="44" spans="1:5" s="6" customFormat="1" ht="19.5" customHeight="1">
      <c r="A44" s="17" t="s">
        <v>51</v>
      </c>
      <c r="B44" s="24">
        <f>B45+B46</f>
        <v>15000000</v>
      </c>
      <c r="C44" s="24">
        <f>C45+C46</f>
        <v>11000000</v>
      </c>
      <c r="D44" s="22">
        <f>B44-C44</f>
        <v>4000000</v>
      </c>
      <c r="E44" s="20"/>
    </row>
    <row r="45" spans="1:5" s="6" customFormat="1" ht="19.5" customHeight="1">
      <c r="A45" s="17" t="s">
        <v>81</v>
      </c>
      <c r="B45" s="24">
        <v>10000000</v>
      </c>
      <c r="C45" s="24">
        <v>6000000</v>
      </c>
      <c r="D45" s="22">
        <f t="shared" si="1"/>
        <v>4000000</v>
      </c>
      <c r="E45" s="20" t="s">
        <v>52</v>
      </c>
    </row>
    <row r="46" spans="1:5" s="6" customFormat="1" ht="19.5" customHeight="1">
      <c r="A46" s="17" t="s">
        <v>53</v>
      </c>
      <c r="B46" s="24">
        <v>5000000</v>
      </c>
      <c r="C46" s="24">
        <v>5000000</v>
      </c>
      <c r="D46" s="22">
        <f t="shared" si="1"/>
        <v>0</v>
      </c>
      <c r="E46" s="20"/>
    </row>
    <row r="47" spans="1:5" s="6" customFormat="1" ht="19.5" customHeight="1">
      <c r="A47" s="17" t="s">
        <v>54</v>
      </c>
      <c r="B47" s="24">
        <v>21000000</v>
      </c>
      <c r="C47" s="24">
        <v>18000000</v>
      </c>
      <c r="D47" s="22">
        <f t="shared" si="1"/>
        <v>3000000</v>
      </c>
      <c r="E47" s="20" t="s">
        <v>55</v>
      </c>
    </row>
    <row r="48" spans="1:5" s="6" customFormat="1" ht="19.5" customHeight="1">
      <c r="A48" s="17" t="s">
        <v>56</v>
      </c>
      <c r="B48" s="24">
        <v>1000000</v>
      </c>
      <c r="C48" s="24">
        <v>1000000</v>
      </c>
      <c r="D48" s="22">
        <f t="shared" si="1"/>
        <v>0</v>
      </c>
      <c r="E48" s="20"/>
    </row>
    <row r="49" spans="1:5" s="6" customFormat="1" ht="19.5" customHeight="1">
      <c r="A49" s="17" t="s">
        <v>57</v>
      </c>
      <c r="B49" s="18">
        <f>SUM(B50:B61)</f>
        <v>54800000</v>
      </c>
      <c r="C49" s="18">
        <f>SUM(C50:C61)</f>
        <v>40800000</v>
      </c>
      <c r="D49" s="19">
        <f t="shared" si="1"/>
        <v>14000000</v>
      </c>
      <c r="E49" s="20"/>
    </row>
    <row r="50" spans="1:5" s="6" customFormat="1" ht="19.5" customHeight="1">
      <c r="A50" s="17" t="s">
        <v>58</v>
      </c>
      <c r="B50" s="24">
        <v>16500000</v>
      </c>
      <c r="C50" s="24">
        <v>16500000</v>
      </c>
      <c r="D50" s="22">
        <f t="shared" si="1"/>
        <v>0</v>
      </c>
      <c r="E50" s="20"/>
    </row>
    <row r="51" spans="1:5" s="6" customFormat="1" ht="19.5" customHeight="1">
      <c r="A51" s="17" t="s">
        <v>59</v>
      </c>
      <c r="B51" s="24">
        <v>4000000</v>
      </c>
      <c r="C51" s="24">
        <v>3300000</v>
      </c>
      <c r="D51" s="22">
        <f t="shared" si="1"/>
        <v>700000</v>
      </c>
      <c r="E51" s="20"/>
    </row>
    <row r="52" spans="1:6" s="6" customFormat="1" ht="19.5" customHeight="1">
      <c r="A52" s="17" t="s">
        <v>60</v>
      </c>
      <c r="B52" s="24">
        <v>2000000</v>
      </c>
      <c r="C52" s="24">
        <v>2500000</v>
      </c>
      <c r="D52" s="22">
        <f t="shared" si="1"/>
        <v>-500000</v>
      </c>
      <c r="E52" s="20"/>
      <c r="F52" s="38"/>
    </row>
    <row r="53" spans="1:5" s="6" customFormat="1" ht="19.5" customHeight="1">
      <c r="A53" s="17" t="s">
        <v>61</v>
      </c>
      <c r="B53" s="24">
        <v>6000000</v>
      </c>
      <c r="C53" s="24">
        <v>5000000</v>
      </c>
      <c r="D53" s="22">
        <f t="shared" si="1"/>
        <v>1000000</v>
      </c>
      <c r="E53" s="20"/>
    </row>
    <row r="54" spans="1:5" s="6" customFormat="1" ht="19.5" customHeight="1">
      <c r="A54" s="17" t="s">
        <v>62</v>
      </c>
      <c r="B54" s="24">
        <v>3200000</v>
      </c>
      <c r="C54" s="24">
        <v>3200000</v>
      </c>
      <c r="D54" s="22">
        <f t="shared" si="1"/>
        <v>0</v>
      </c>
      <c r="E54" s="20"/>
    </row>
    <row r="55" spans="1:5" s="6" customFormat="1" ht="19.5" customHeight="1">
      <c r="A55" s="17" t="s">
        <v>63</v>
      </c>
      <c r="B55" s="24">
        <v>1200000</v>
      </c>
      <c r="C55" s="24">
        <v>1200000</v>
      </c>
      <c r="D55" s="22">
        <f t="shared" si="1"/>
        <v>0</v>
      </c>
      <c r="E55" s="20"/>
    </row>
    <row r="56" spans="1:5" s="6" customFormat="1" ht="19.5" customHeight="1">
      <c r="A56" s="17" t="s">
        <v>64</v>
      </c>
      <c r="B56" s="24">
        <v>9900000</v>
      </c>
      <c r="C56" s="24">
        <v>5000000</v>
      </c>
      <c r="D56" s="22">
        <f t="shared" si="1"/>
        <v>4900000</v>
      </c>
      <c r="E56" s="20"/>
    </row>
    <row r="57" spans="1:5" s="6" customFormat="1" ht="19.5" customHeight="1">
      <c r="A57" s="17" t="s">
        <v>65</v>
      </c>
      <c r="B57" s="24">
        <v>600000</v>
      </c>
      <c r="C57" s="24">
        <v>600000</v>
      </c>
      <c r="D57" s="22">
        <f t="shared" si="1"/>
        <v>0</v>
      </c>
      <c r="E57" s="20"/>
    </row>
    <row r="58" spans="1:5" s="6" customFormat="1" ht="19.5" customHeight="1">
      <c r="A58" s="17" t="s">
        <v>66</v>
      </c>
      <c r="B58" s="24">
        <v>1000000</v>
      </c>
      <c r="C58" s="24">
        <v>1000000</v>
      </c>
      <c r="D58" s="22">
        <f t="shared" si="1"/>
        <v>0</v>
      </c>
      <c r="E58" s="20"/>
    </row>
    <row r="59" spans="1:5" s="6" customFormat="1" ht="19.5" customHeight="1">
      <c r="A59" s="17" t="s">
        <v>67</v>
      </c>
      <c r="B59" s="24">
        <v>1500000</v>
      </c>
      <c r="C59" s="24">
        <f>2000000-1500000</f>
        <v>500000</v>
      </c>
      <c r="D59" s="22">
        <f t="shared" si="1"/>
        <v>1000000</v>
      </c>
      <c r="E59" s="20"/>
    </row>
    <row r="60" spans="1:5" s="6" customFormat="1" ht="19.5" customHeight="1">
      <c r="A60" s="17" t="s">
        <v>68</v>
      </c>
      <c r="B60" s="24">
        <v>6900000</v>
      </c>
      <c r="C60" s="24">
        <v>0</v>
      </c>
      <c r="D60" s="22">
        <f t="shared" si="1"/>
        <v>6900000</v>
      </c>
      <c r="E60" s="20"/>
    </row>
    <row r="61" spans="1:5" s="6" customFormat="1" ht="19.5" customHeight="1">
      <c r="A61" s="17" t="s">
        <v>69</v>
      </c>
      <c r="B61" s="24">
        <v>2000000</v>
      </c>
      <c r="C61" s="24">
        <v>2000000</v>
      </c>
      <c r="D61" s="22">
        <f t="shared" si="1"/>
        <v>0</v>
      </c>
      <c r="E61" s="20"/>
    </row>
    <row r="62" spans="1:5" s="6" customFormat="1" ht="19.5" customHeight="1">
      <c r="A62" s="17" t="s">
        <v>70</v>
      </c>
      <c r="B62" s="18">
        <v>4500000</v>
      </c>
      <c r="C62" s="18">
        <v>9000000</v>
      </c>
      <c r="D62" s="19">
        <f t="shared" si="1"/>
        <v>-4500000</v>
      </c>
      <c r="E62" s="20"/>
    </row>
    <row r="63" spans="1:5" s="6" customFormat="1" ht="19.5" customHeight="1">
      <c r="A63" s="17" t="s">
        <v>82</v>
      </c>
      <c r="B63" s="18">
        <v>5000000</v>
      </c>
      <c r="C63" s="18">
        <v>5000000</v>
      </c>
      <c r="D63" s="19">
        <f t="shared" si="1"/>
        <v>0</v>
      </c>
      <c r="E63" s="20"/>
    </row>
    <row r="64" spans="1:5" s="6" customFormat="1" ht="19.5" customHeight="1">
      <c r="A64" s="17" t="s">
        <v>71</v>
      </c>
      <c r="B64" s="18">
        <v>9200000</v>
      </c>
      <c r="C64" s="18">
        <v>0</v>
      </c>
      <c r="D64" s="19">
        <f t="shared" si="1"/>
        <v>9200000</v>
      </c>
      <c r="E64" s="20"/>
    </row>
    <row r="65" spans="1:5" s="6" customFormat="1" ht="19.5" customHeight="1">
      <c r="A65" s="17" t="s">
        <v>83</v>
      </c>
      <c r="B65" s="18">
        <v>6000000</v>
      </c>
      <c r="C65" s="18">
        <v>6000000</v>
      </c>
      <c r="D65" s="19">
        <f t="shared" si="1"/>
        <v>0</v>
      </c>
      <c r="E65" s="20"/>
    </row>
    <row r="66" spans="1:5" s="6" customFormat="1" ht="19.5" customHeight="1">
      <c r="A66" s="17" t="s">
        <v>84</v>
      </c>
      <c r="B66" s="18">
        <v>1000000</v>
      </c>
      <c r="C66" s="18">
        <v>3000000</v>
      </c>
      <c r="D66" s="19">
        <f t="shared" si="1"/>
        <v>-2000000</v>
      </c>
      <c r="E66" s="20"/>
    </row>
    <row r="67" spans="1:5" s="6" customFormat="1" ht="19.5" customHeight="1">
      <c r="A67" s="17" t="s">
        <v>85</v>
      </c>
      <c r="B67" s="18">
        <v>3000000</v>
      </c>
      <c r="C67" s="18">
        <v>3000000</v>
      </c>
      <c r="D67" s="19">
        <f t="shared" si="1"/>
        <v>0</v>
      </c>
      <c r="E67" s="29"/>
    </row>
    <row r="68" spans="1:5" s="6" customFormat="1" ht="19.5" customHeight="1">
      <c r="A68" s="30" t="s">
        <v>72</v>
      </c>
      <c r="B68" s="39">
        <f>B25+B49+B63+B64+B65+B67+B66+B62</f>
        <v>322700000</v>
      </c>
      <c r="C68" s="39">
        <f>C25+C49+C63+C65+C67+C66+C62</f>
        <v>283700000</v>
      </c>
      <c r="D68" s="31">
        <f t="shared" si="1"/>
        <v>39000000</v>
      </c>
      <c r="E68" s="40"/>
    </row>
    <row r="69" spans="1:5" s="6" customFormat="1" ht="19.5" customHeight="1">
      <c r="A69" s="26" t="s">
        <v>73</v>
      </c>
      <c r="B69" s="41">
        <f>B21-B68</f>
        <v>-60490000</v>
      </c>
      <c r="C69" s="41">
        <f>C21-C68</f>
        <v>-35090000</v>
      </c>
      <c r="D69" s="31">
        <f t="shared" si="1"/>
        <v>-25400000</v>
      </c>
      <c r="E69" s="40"/>
    </row>
    <row r="70" spans="1:5" s="6" customFormat="1" ht="19.5" customHeight="1">
      <c r="A70" s="26" t="s">
        <v>74</v>
      </c>
      <c r="B70" s="39">
        <f>B23-B68</f>
        <v>228423504</v>
      </c>
      <c r="C70" s="39">
        <f>C23-C68</f>
        <v>229457787</v>
      </c>
      <c r="D70" s="31">
        <f t="shared" si="1"/>
        <v>-1034283</v>
      </c>
      <c r="E70" s="40"/>
    </row>
    <row r="71" spans="1:2" ht="31.5" customHeight="1">
      <c r="A71" s="45" t="s">
        <v>75</v>
      </c>
      <c r="B71" s="46"/>
    </row>
    <row r="72" ht="16.5" customHeight="1">
      <c r="A72" s="42" t="s">
        <v>76</v>
      </c>
    </row>
    <row r="76" ht="13.5">
      <c r="B76" s="43"/>
    </row>
  </sheetData>
  <mergeCells count="1">
    <mergeCell ref="A71:B7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dcterms:created xsi:type="dcterms:W3CDTF">2008-07-29T01:55:52Z</dcterms:created>
  <dcterms:modified xsi:type="dcterms:W3CDTF">2008-09-17T02:39:58Z</dcterms:modified>
  <cp:category/>
  <cp:version/>
  <cp:contentType/>
  <cp:contentStatus/>
</cp:coreProperties>
</file>